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R:\projektit_427001-427500\427494_Nilakan kuntien liikenneturvallisuussuunnitelma\Toimenpiteet\Toimenpidetaulukot tilaajalle\"/>
    </mc:Choice>
  </mc:AlternateContent>
  <bookViews>
    <workbookView xWindow="0" yWindow="0" windowWidth="28800" windowHeight="12216"/>
  </bookViews>
  <sheets>
    <sheet name="Toimenpiteet" sheetId="1" r:id="rId1"/>
    <sheet name="Yhteenveto" sheetId="5" r:id="rId2"/>
    <sheet name="Erilliset mt toimenpiteet" sheetId="3" r:id="rId3"/>
    <sheet name="Kustannukset" sheetId="4" r:id="rId4"/>
  </sheets>
  <definedNames>
    <definedName name="_xlnm._FilterDatabase" localSheetId="2" hidden="1">'Erilliset mt toimenpiteet'!$A$1:$Z$1</definedName>
    <definedName name="_xlnm._FilterDatabase" localSheetId="0" hidden="1">Toimenpiteet!$A$1:$AA$29</definedName>
  </definedNames>
  <calcPr calcId="171027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M9" i="1"/>
  <c r="M18" i="1"/>
  <c r="M25" i="1" l="1"/>
  <c r="M27" i="1"/>
  <c r="M26" i="1" l="1"/>
  <c r="M24" i="1"/>
  <c r="M13" i="1" l="1"/>
  <c r="M6" i="1"/>
  <c r="M5" i="1"/>
</calcChain>
</file>

<file path=xl/sharedStrings.xml><?xml version="1.0" encoding="utf-8"?>
<sst xmlns="http://schemas.openxmlformats.org/spreadsheetml/2006/main" count="502" uniqueCount="180">
  <si>
    <t>ID</t>
  </si>
  <si>
    <t>NRO</t>
  </si>
  <si>
    <t>Kunta</t>
  </si>
  <si>
    <t>Keskisaarekkeellisen suojatien rakentaminen</t>
  </si>
  <si>
    <t>Keskisaarekkeen rakentaminen nykyiselle suojatielle</t>
  </si>
  <si>
    <t>Mt 16035 Keiteleentie/ Koulutie/ Alavantie liittymä</t>
  </si>
  <si>
    <t>Valaistuksen parantaminen</t>
  </si>
  <si>
    <t>Mt 552 Pielavedentie, välille mt 16035 Keiteleentie – s-market (s- marketilta pohjoiseen yhdistettynä Lossitien jk+pp)</t>
  </si>
  <si>
    <t>Lossitie, välille mt 16035 Keiteleentie – Kelutie (s- marketilta pohjoiseen yhdistettynä mt 552 Pielavedentien jk+pp)</t>
  </si>
  <si>
    <t>ELY-keskus</t>
  </si>
  <si>
    <t>Kt 77 Sininentie, Viitasaarentien liittymän kohdalla</t>
  </si>
  <si>
    <t>Viitasaarentie/ Teollisuustie liittymä</t>
  </si>
  <si>
    <t>Mt 16035 Pikonmäentie, välille Pekantie – taajama-alue</t>
  </si>
  <si>
    <t>Mt 16035 Pikonmäentie, Pekantie – taajama-alue</t>
  </si>
  <si>
    <t>Mt 6570 Tossavanlahdentie/ Savolanmutka</t>
  </si>
  <si>
    <t>Kaarteen suuntamerkkien lisääminen molemmista suunnista</t>
  </si>
  <si>
    <t>Mt 552 Vesannontie/ mt 552 Pielavedentie/ Viitasaarentie/ mt 16035 Keiteleentie liittymä</t>
  </si>
  <si>
    <t>Mt 552 Pielavedentie</t>
  </si>
  <si>
    <t>Kt 77 Sininentie, Vuonamonsalmen silta</t>
  </si>
  <si>
    <t>Kt 77 Sininentie/ St1 liittymä</t>
  </si>
  <si>
    <t>Saarekkeellisen liikenteenjakajan rakentaminen Viitasaarentielle</t>
  </si>
  <si>
    <t>Teollisuustie</t>
  </si>
  <si>
    <t>Jalankulku sekä polkupyörällä ja mopolla ajo kielletty -merkin lisääminen (koko Teollisuustie)</t>
  </si>
  <si>
    <t>Mt 552 Vesannontie, Sepan kohta</t>
  </si>
  <si>
    <t>Mt 16035 Keiteleentie, huoltoaseman piha</t>
  </si>
  <si>
    <t>Raskaan liikenteen polttoainejakelupisteen siirto teollisuusalueelle</t>
  </si>
  <si>
    <t>Lossitie, tonttiliittymä</t>
  </si>
  <si>
    <t>Piha-alueen erottaminen katu-alueesta ajoratamerkinnöin</t>
  </si>
  <si>
    <t>Mt 16035 Keiteleentie, Asemantien liittymä</t>
  </si>
  <si>
    <t>Mt 16035 Keiteleentie x Pikonmäentien liittymä</t>
  </si>
  <si>
    <t>Kaivon korjaaminen</t>
  </si>
  <si>
    <t>Mt 16035 Pikonmäentie, Joutsenentien kohta</t>
  </si>
  <si>
    <t>Taajama-aluemerkin siirto Joutsenentien liittymän eteläpuolelle</t>
  </si>
  <si>
    <t>Kt 77 Sininentie</t>
  </si>
  <si>
    <t>b</t>
  </si>
  <si>
    <t>a</t>
  </si>
  <si>
    <t>30 km/h -aluerajoituksen merkitseminen kaavateille</t>
  </si>
  <si>
    <t>nilakan lts 2017</t>
  </si>
  <si>
    <t>nro/ely</t>
  </si>
  <si>
    <t>ajr</t>
  </si>
  <si>
    <t>Nilakka</t>
  </si>
  <si>
    <t>Maakunta</t>
  </si>
  <si>
    <t>KVL Tarva</t>
  </si>
  <si>
    <t>Hvj-onn Tarvasta</t>
  </si>
  <si>
    <t>Tarva tpsuunnitelmasta</t>
  </si>
  <si>
    <t>Suunnitelmavuosi</t>
  </si>
  <si>
    <t>Tienpitäjä</t>
  </si>
  <si>
    <t>Vaihe</t>
  </si>
  <si>
    <t>Kohde</t>
  </si>
  <si>
    <t>Koodi</t>
  </si>
  <si>
    <t>Toimenpiteen selite</t>
  </si>
  <si>
    <t>Tie</t>
  </si>
  <si>
    <t>Aosa</t>
  </si>
  <si>
    <t>Aet</t>
  </si>
  <si>
    <t>Losa</t>
  </si>
  <si>
    <t>Let</t>
  </si>
  <si>
    <t>Määrä/ pituus</t>
  </si>
  <si>
    <t>Kustannus</t>
  </si>
  <si>
    <t>Kiir_luokka</t>
  </si>
  <si>
    <t>Heva_vähenemä</t>
  </si>
  <si>
    <t>Seutukunta</t>
  </si>
  <si>
    <t>Lähde</t>
  </si>
  <si>
    <t>Keitele</t>
  </si>
  <si>
    <t>Pielavesi</t>
  </si>
  <si>
    <t>Tervo</t>
  </si>
  <si>
    <t>Vesanto</t>
  </si>
  <si>
    <t>Pohjois-Savo</t>
  </si>
  <si>
    <t>Mt 16008 Oinaskyläntie</t>
  </si>
  <si>
    <t>Maantien kunnossapidon parantaminen</t>
  </si>
  <si>
    <t xml:space="preserve">Mt 16045 Sonkarintie </t>
  </si>
  <si>
    <t xml:space="preserve">Mt 16045 Suonenjoentie </t>
  </si>
  <si>
    <t>Päällysteen uusiminen tai korjaaminen</t>
  </si>
  <si>
    <t xml:space="preserve">Mt 552 Keiteleentie </t>
  </si>
  <si>
    <t>Maantien kunnon parantaminen</t>
  </si>
  <si>
    <t xml:space="preserve">Mt 551 Taajamasta Ahveniselle päin </t>
  </si>
  <si>
    <t>Maantien kunnon parantaminen tai uudelleen päällystäminen</t>
  </si>
  <si>
    <t>Kierrätettävä nopeusvalvontapiste</t>
  </si>
  <si>
    <t>Toimenpide</t>
  </si>
  <si>
    <t>Yksikkö</t>
  </si>
  <si>
    <t>Ajonestopuomi</t>
  </si>
  <si>
    <t>€/kpl</t>
  </si>
  <si>
    <t>Heräteraitaryhmä</t>
  </si>
  <si>
    <t>Hidastetöyssy</t>
  </si>
  <si>
    <t>Kaiteiden rakentaminen</t>
  </si>
  <si>
    <t>€/m</t>
  </si>
  <si>
    <t>Keski- ja reunaviivojen merkitseminen</t>
  </si>
  <si>
    <t>€/tiekm</t>
  </si>
  <si>
    <t>Kevyen liikenteen väylän rakentaminen (polkuyhteys 110 000 € / tiekm)</t>
  </si>
  <si>
    <t>Kiertoliittymä (yksikaistainen, halk. 20 m)</t>
  </si>
  <si>
    <t>Liikennemerkki</t>
  </si>
  <si>
    <t>Liikennemerkki - 3-kalvo</t>
  </si>
  <si>
    <t>Liikennemerkin lisäkilpi</t>
  </si>
  <si>
    <t>Liikennemerkin poistaminen</t>
  </si>
  <si>
    <t>Liikennemerkin siirto toiseen paikkaan</t>
  </si>
  <si>
    <t>Liikennemerkin tehostevarsi</t>
  </si>
  <si>
    <t>Liittymäalueen korottaminen</t>
  </si>
  <si>
    <t>Liittymän muotoilu</t>
  </si>
  <si>
    <t>Liittymän porrastaminen</t>
  </si>
  <si>
    <t>Liittymän siirto parempaan paikkaan</t>
  </si>
  <si>
    <t>Liittymän valaistus</t>
  </si>
  <si>
    <t>Linja-autopysäkin rakentaminen (=siirtäminen)</t>
  </si>
  <si>
    <t>Nopeusnäyttötaulu</t>
  </si>
  <si>
    <t>Nopeusrajoituksen ajoratamaalaus</t>
  </si>
  <si>
    <t>Nopeusrajoituksen alentaminen</t>
  </si>
  <si>
    <t>Näkemäraivaus liittymässä</t>
  </si>
  <si>
    <t>Peili (näkemien parantaminen)</t>
  </si>
  <si>
    <t>Pienempi näkemäraivaus (liikennemerkin kohdalta)</t>
  </si>
  <si>
    <t>Pientareen leventäminen</t>
  </si>
  <si>
    <t>€/m2</t>
  </si>
  <si>
    <t>Päällysteen uusiminen (alempi tieverkko)</t>
  </si>
  <si>
    <t>€/km</t>
  </si>
  <si>
    <t>Reunakivet, uudet</t>
  </si>
  <si>
    <t>Saarekkeen rakentaminen (päätie tai sivutie)</t>
  </si>
  <si>
    <t>STOP-merkin asettaminen (sis. merkin ja maalaukset)</t>
  </si>
  <si>
    <t>STOP-merkin pysäytysviiva</t>
  </si>
  <si>
    <t>Suojatie, uusi (tiemerkinnät ja liikennemerkit)</t>
  </si>
  <si>
    <t>Suojatie, merkintöjen uusiminen</t>
  </si>
  <si>
    <t>Suojatie, keskisaarekkeellinen</t>
  </si>
  <si>
    <t>Suojatie, korotettu</t>
  </si>
  <si>
    <t>Suojatie, nykyisen muuttaminen korotetuksi</t>
  </si>
  <si>
    <t>Väistötilan rakentaminen</t>
  </si>
  <si>
    <t>Yhteys suojatieltä kevyen liikenteen väylälle</t>
  </si>
  <si>
    <t>Liikenteen jakajan (saareke) poistaminen</t>
  </si>
  <si>
    <t>Jyrkän kaarteen merkitseminen</t>
  </si>
  <si>
    <t>Mt 5460 Haapamäentie</t>
  </si>
  <si>
    <t xml:space="preserve">Mt 5517 Lohitie </t>
  </si>
  <si>
    <t>Mt 554 Pielavedentie</t>
  </si>
  <si>
    <t>Mt 551 Sininen tie, Tervoon päin</t>
  </si>
  <si>
    <t>Mt 6570 Tossavanlahdentie</t>
  </si>
  <si>
    <t xml:space="preserve">Mt 552 Vesannontie </t>
  </si>
  <si>
    <t>Mt 77 Sininen tie</t>
  </si>
  <si>
    <t>Maantien kunnon ja kunnossapidon parantaminen</t>
  </si>
  <si>
    <t>Mt 16035 Keiteleentie</t>
  </si>
  <si>
    <t>Mt 16021 Viinikkalantie</t>
  </si>
  <si>
    <t>Mt 560 Pyhäsalmentie</t>
  </si>
  <si>
    <t>Näkemän parantaminen (maapenkereen tasaaminen)</t>
  </si>
  <si>
    <t>Valaistuksen rakentaminen</t>
  </si>
  <si>
    <t>€/pari</t>
  </si>
  <si>
    <t>Turvasaarekkeet</t>
  </si>
  <si>
    <t>Huom</t>
  </si>
  <si>
    <t>Suunnitelman mukainen heva-vähenemä on 0,024</t>
  </si>
  <si>
    <t>Tiepohjan kunnostaminen rekkojen odotustilaksi (rekkojen kierto mahdollisuus)</t>
  </si>
  <si>
    <t>Viitasaarentie/ Teollisuustie liittymä (vanha tiepohja)</t>
  </si>
  <si>
    <t>Nopeusrajoituksen alentaminen 100 -&gt; 80 km/h nykyisen 60 km/h rajoituksen päättymisestä Viitasaarentien liittymän länsipuolelle</t>
  </si>
  <si>
    <t>Suojatiemerkintöjen tarkistaminen (liikennemerkit, maalaukset ja herätevarret)</t>
  </si>
  <si>
    <t>50 m</t>
  </si>
  <si>
    <t xml:space="preserve">Kadun levennys Viitasaarentiellä välillä Teollisuustie – tehtaan liittymä (samalla levennetään tehtaan alueen odotustilaa) </t>
  </si>
  <si>
    <t>10 m yht.</t>
  </si>
  <si>
    <t>Kaiteen asennus siltojen välille (molemmille puolille)</t>
  </si>
  <si>
    <t>Keskisaarekkeiden rakentaminen nykyisille suojateille Pielavedentien ja Vesannontien suunnille</t>
  </si>
  <si>
    <t>100 m</t>
  </si>
  <si>
    <t>1000 m</t>
  </si>
  <si>
    <t>1300 m</t>
  </si>
  <si>
    <t>Soratien päällystäminen</t>
  </si>
  <si>
    <t>Tievalaistuksen rakentaminen</t>
  </si>
  <si>
    <t>250 m</t>
  </si>
  <si>
    <t>Yhtenäiset jk+pp järjestelyt Lossikadulla ja Pielavedentiellä ID 12361, 12360 ja 12350</t>
  </si>
  <si>
    <t>240 m</t>
  </si>
  <si>
    <t>Uuden jalankulku- ja pyöräväylän rakentaminen</t>
  </si>
  <si>
    <t xml:space="preserve">Uuden jalankulku- ja pyöräväylän rakentaminen </t>
  </si>
  <si>
    <t>Kiertoliittymän rakentaminen (suunnitelman mukaan) (Pielavedentien (mt 552), Viitasaarentien ja Keiteleentien liittymäalueen kehittäminen, 
Keitele, 2015)</t>
  </si>
  <si>
    <r>
      <t xml:space="preserve">Opastusmerkkien lisääminen (Kuopio ja Viitasaari) </t>
    </r>
    <r>
      <rPr>
        <sz val="11"/>
        <color rgb="FFFF0000"/>
        <rFont val="Calibri"/>
        <family val="2"/>
        <scheme val="minor"/>
      </rPr>
      <t/>
    </r>
  </si>
  <si>
    <t>281, 290</t>
  </si>
  <si>
    <t>Tarvaan laskettu keski- ja sivuteiden saarekkeiden yhteisvaikutus</t>
  </si>
  <si>
    <t>Liikenteen jakajan poistaminen</t>
  </si>
  <si>
    <t>Ajoratamerkinnät</t>
  </si>
  <si>
    <t>Maapenkereen tasaus</t>
  </si>
  <si>
    <t>€kpl</t>
  </si>
  <si>
    <t>Linja-autopysäkin katos</t>
  </si>
  <si>
    <t>Aita</t>
  </si>
  <si>
    <t>Saarekkeen uudelleen muotoilu</t>
  </si>
  <si>
    <t>Suojatien poistaminen</t>
  </si>
  <si>
    <t>Liittymän jäsentely</t>
  </si>
  <si>
    <t>Tien leventäminen</t>
  </si>
  <si>
    <t>2 kpl</t>
  </si>
  <si>
    <t>Riviotsikot</t>
  </si>
  <si>
    <t>Kaikki yhteensä</t>
  </si>
  <si>
    <t>Sarakeotsikot</t>
  </si>
  <si>
    <t>Summa  / Kustannus</t>
  </si>
  <si>
    <t>Seutu2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</si>
</sst>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 tint="-0.34998626667073579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/>
    <xf numFmtId="0" fontId="0" fillId="0" borderId="1" xfId="0" applyBorder="1"/>
    <xf numFmtId="3" fontId="3" fillId="0" borderId="0" xfId="0" applyNumberFormat="1" applyFont="1" applyFill="1" applyAlignment="1">
      <alignment horizontal="center"/>
    </xf>
    <xf numFmtId="1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0" xfId="0" applyFill="1" applyAlignment="1"/>
    <xf numFmtId="0" fontId="0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ill="1" applyAlignment="1"/>
    <xf numFmtId="164" fontId="0" fillId="0" borderId="0" xfId="0" applyNumberFormat="1" applyFill="1" applyAlignment="1">
      <alignment vertical="center"/>
    </xf>
    <xf numFmtId="164" fontId="0" fillId="0" borderId="0" xfId="0" applyNumberFormat="1" applyFill="1"/>
    <xf numFmtId="2" fontId="0" fillId="0" borderId="0" xfId="0" applyNumberForma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1" xfId="0" applyFont="1" applyFill="1" applyBorder="1"/>
    <xf numFmtId="0" fontId="0" fillId="0" borderId="1" xfId="0" applyFill="1" applyBorder="1"/>
    <xf numFmtId="3" fontId="0" fillId="0" borderId="1" xfId="0" applyNumberFormat="1" applyFill="1" applyBorder="1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9" fontId="0" fillId="0" borderId="0" xfId="1" applyFont="1" applyFill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7" fontId="1" fillId="2" borderId="0" xfId="0" applyNumberFormat="1" applyFont="1" applyFill="1" applyAlignment="1">
      <alignment horizontal="left" vertical="center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tta-Leea Ylönen" refreshedDate="43136.527613888888" createdVersion="6" refreshedVersion="6" minRefreshableVersion="3" recordCount="28">
  <cacheSource type="worksheet">
    <worksheetSource ref="A1:AA29" sheet="Toimenpiteet"/>
  </cacheSource>
  <cacheFields count="27">
    <cacheField name="nro/ely" numFmtId="0">
      <sharedItems containsNonDate="0" containsString="0" containsBlank="1"/>
    </cacheField>
    <cacheField name="Kohde" numFmtId="0">
      <sharedItems/>
    </cacheField>
    <cacheField name="Koodi" numFmtId="0">
      <sharedItems containsNonDate="0" containsString="0" containsBlank="1"/>
    </cacheField>
    <cacheField name="Toimenpiteen selite" numFmtId="0">
      <sharedItems/>
    </cacheField>
    <cacheField name="Kunta" numFmtId="0">
      <sharedItems/>
    </cacheField>
    <cacheField name="Tie" numFmtId="0">
      <sharedItems containsString="0" containsBlank="1" containsNumber="1" containsInteger="1" minValue="0" maxValue="16035"/>
    </cacheField>
    <cacheField name="ajr" numFmtId="0">
      <sharedItems containsNonDate="0" containsString="0" containsBlank="1"/>
    </cacheField>
    <cacheField name="Aosa" numFmtId="0">
      <sharedItems containsString="0" containsBlank="1" containsNumber="1" containsInteger="1" minValue="0" maxValue="20"/>
    </cacheField>
    <cacheField name="Aet" numFmtId="0">
      <sharedItems containsString="0" containsBlank="1" containsNumber="1" containsInteger="1" minValue="0" maxValue="6598"/>
    </cacheField>
    <cacheField name="Losa" numFmtId="0">
      <sharedItems containsString="0" containsBlank="1" containsNumber="1" containsInteger="1" minValue="0" maxValue="20"/>
    </cacheField>
    <cacheField name="Let" numFmtId="0">
      <sharedItems containsString="0" containsBlank="1" containsNumber="1" containsInteger="1" minValue="0" maxValue="6848"/>
    </cacheField>
    <cacheField name="Määrä/ pituus" numFmtId="0">
      <sharedItems containsBlank="1"/>
    </cacheField>
    <cacheField name="Kustannus" numFmtId="0">
      <sharedItems containsString="0" containsBlank="1" containsNumber="1" containsInteger="1" minValue="250" maxValue="270000"/>
    </cacheField>
    <cacheField name="Kiir_luokka" numFmtId="0">
      <sharedItems containsSemiMixedTypes="0" containsString="0" containsNumber="1" containsInteger="1" minValue="1" maxValue="3" count="3">
        <n v="1"/>
        <n v="2"/>
        <n v="3"/>
      </sharedItems>
    </cacheField>
    <cacheField name="Heva_vähenemä" numFmtId="0">
      <sharedItems containsString="0" containsBlank="1" containsNumber="1" minValue="-1.9599999999999999E-3" maxValue="5.13E-3"/>
    </cacheField>
    <cacheField name="Seutukunta" numFmtId="0">
      <sharedItems containsBlank="1"/>
    </cacheField>
    <cacheField name="Maakunta" numFmtId="0">
      <sharedItems containsBlank="1"/>
    </cacheField>
    <cacheField name="KVL Tarva" numFmtId="0">
      <sharedItems containsString="0" containsBlank="1" containsNumber="1" containsInteger="1" minValue="38" maxValue="1720"/>
    </cacheField>
    <cacheField name="Hvj-onn Tarvasta" numFmtId="0">
      <sharedItems containsString="0" containsBlank="1" containsNumber="1" minValue="5.2999999999999998E-4" maxValue="5.3999999999999999E-2"/>
    </cacheField>
    <cacheField name="Tarva tpsuunnitelmasta" numFmtId="0">
      <sharedItems containsBlank="1" containsMixedTypes="1" containsNumber="1" containsInteger="1" minValue="101" maxValue="686"/>
    </cacheField>
    <cacheField name="Lähde" numFmtId="0">
      <sharedItems/>
    </cacheField>
    <cacheField name="Suunnitelmavuosi" numFmtId="0">
      <sharedItems containsString="0" containsBlank="1" containsNumber="1" containsInteger="1" minValue="2018" maxValue="2018"/>
    </cacheField>
    <cacheField name="ID" numFmtId="0">
      <sharedItems containsString="0" containsBlank="1" containsNumber="1" containsInteger="1" minValue="12296" maxValue="12361"/>
    </cacheField>
    <cacheField name="NRO" numFmtId="0">
      <sharedItems containsSemiMixedTypes="0" containsString="0" containsNumber="1" containsInteger="1" minValue="1" maxValue="25"/>
    </cacheField>
    <cacheField name="Vaihe" numFmtId="0">
      <sharedItems containsBlank="1"/>
    </cacheField>
    <cacheField name="Tienpitäjä" numFmtId="0">
      <sharedItems containsBlank="1" count="3">
        <s v="Kunta"/>
        <s v="ELY-keskus"/>
        <m u="1"/>
      </sharedItems>
    </cacheField>
    <cacheField name="Huom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m/>
    <s v="Keitele"/>
    <m/>
    <s v="30 km/h -aluerajoituksen merkitseminen kaavateille"/>
    <s v="Keitele"/>
    <m/>
    <m/>
    <m/>
    <m/>
    <m/>
    <m/>
    <m/>
    <m/>
    <x v="0"/>
    <m/>
    <s v="Nilakka"/>
    <s v="Pohjois-Savo"/>
    <m/>
    <m/>
    <m/>
    <s v="nilakan lts 2017"/>
    <n v="2018"/>
    <m/>
    <n v="1"/>
    <m/>
    <x v="0"/>
    <m/>
  </r>
  <r>
    <m/>
    <s v="Teollisuustie"/>
    <m/>
    <s v="Jalankulku sekä polkupyörällä ja mopolla ajo kielletty -merkin lisääminen (koko Teollisuustie)"/>
    <s v="Keitele"/>
    <n v="0"/>
    <m/>
    <n v="0"/>
    <n v="0"/>
    <n v="0"/>
    <n v="0"/>
    <m/>
    <n v="400"/>
    <x v="0"/>
    <m/>
    <s v="Nilakka"/>
    <s v="Pohjois-Savo"/>
    <m/>
    <m/>
    <m/>
    <s v="nilakan lts 2017"/>
    <n v="2018"/>
    <n v="12302"/>
    <n v="2"/>
    <s v="a"/>
    <x v="0"/>
    <m/>
  </r>
  <r>
    <m/>
    <s v="Teollisuustie"/>
    <m/>
    <s v="Jalankulku sekä polkupyörällä ja mopolla ajo kielletty -merkin lisääminen (koko Teollisuustie)"/>
    <s v="Keitele"/>
    <n v="0"/>
    <m/>
    <n v="0"/>
    <n v="0"/>
    <n v="0"/>
    <n v="0"/>
    <m/>
    <n v="400"/>
    <x v="0"/>
    <m/>
    <s v="Nilakka"/>
    <s v="Pohjois-Savo"/>
    <m/>
    <m/>
    <m/>
    <s v="nilakan lts 2017"/>
    <n v="2018"/>
    <n v="12303"/>
    <n v="2"/>
    <s v="b"/>
    <x v="0"/>
    <m/>
  </r>
  <r>
    <m/>
    <s v="Mt 6570 Tossavanlahdentie/ Savolanmutka"/>
    <m/>
    <s v="Kaarteen suuntamerkkien lisääminen molemmista suunnista"/>
    <s v="Keitele"/>
    <n v="6570"/>
    <m/>
    <n v="10"/>
    <n v="799"/>
    <n v="10"/>
    <n v="799"/>
    <s v="2 kpl"/>
    <n v="1200"/>
    <x v="0"/>
    <n v="1.17E-3"/>
    <s v="Nilakka"/>
    <s v="Pohjois-Savo"/>
    <n v="491"/>
    <n v="6.79E-3"/>
    <n v="607"/>
    <s v="nilakan lts 2017"/>
    <n v="2018"/>
    <n v="12296"/>
    <n v="3"/>
    <m/>
    <x v="1"/>
    <m/>
  </r>
  <r>
    <m/>
    <s v="Kt 77 Sininentie, Vuonamonsalmen silta"/>
    <m/>
    <s v="Kaiteen asennus siltojen välille (molemmille puolille)"/>
    <s v="Keitele"/>
    <n v="77"/>
    <m/>
    <n v="20"/>
    <n v="315"/>
    <n v="20"/>
    <n v="315"/>
    <s v="10 m yht."/>
    <n v="550"/>
    <x v="0"/>
    <m/>
    <s v="Nilakka"/>
    <s v="Pohjois-Savo"/>
    <m/>
    <m/>
    <m/>
    <s v="nilakan lts 2017"/>
    <n v="2018"/>
    <n v="12299"/>
    <n v="4"/>
    <m/>
    <x v="1"/>
    <m/>
  </r>
  <r>
    <m/>
    <s v="Mt 16035 Keiteleentie x Pikonmäentien liittymä"/>
    <m/>
    <s v="Kaivon korjaaminen"/>
    <s v="Keitele"/>
    <n v="16035"/>
    <m/>
    <n v="1"/>
    <n v="613"/>
    <n v="1"/>
    <n v="613"/>
    <m/>
    <n v="500"/>
    <x v="0"/>
    <m/>
    <s v="Nilakka"/>
    <s v="Pohjois-Savo"/>
    <m/>
    <m/>
    <m/>
    <s v="nilakan lts 2017"/>
    <n v="2018"/>
    <n v="12309"/>
    <n v="5"/>
    <m/>
    <x v="1"/>
    <m/>
  </r>
  <r>
    <m/>
    <s v="Mt 552 Vesannontie, Sepan kohta"/>
    <m/>
    <s v="Keskisaarekkeen rakentaminen nykyiselle suojatielle"/>
    <s v="Keitele"/>
    <n v="552"/>
    <m/>
    <n v="4"/>
    <n v="6021"/>
    <n v="4"/>
    <n v="6021"/>
    <m/>
    <n v="20000"/>
    <x v="0"/>
    <n v="4.4000000000000002E-4"/>
    <s v="Nilakka"/>
    <s v="Pohjois-Savo"/>
    <n v="518"/>
    <n v="9.3299999999999998E-3"/>
    <n v="281"/>
    <s v="nilakan lts 2017"/>
    <n v="2018"/>
    <n v="12304"/>
    <n v="6"/>
    <m/>
    <x v="1"/>
    <m/>
  </r>
  <r>
    <m/>
    <s v="Mt 552 Vesannontie/ mt 552 Pielavedentie/ Viitasaarentie/ mt 16035 Keiteleentie liittymä"/>
    <m/>
    <s v="Keskisaarekkeiden rakentaminen nykyisille suojateille Pielavedentien ja Vesannontien suunnille"/>
    <s v="Keitele"/>
    <n v="552"/>
    <m/>
    <n v="4"/>
    <n v="6406"/>
    <n v="4"/>
    <n v="6406"/>
    <s v="2 kpl"/>
    <n v="40000"/>
    <x v="0"/>
    <n v="5.0000000000000001E-3"/>
    <s v="Nilakka"/>
    <s v="Pohjois-Savo"/>
    <n v="1680"/>
    <n v="5.3999999999999999E-2"/>
    <s v="281, 290"/>
    <s v="nilakan lts 2017"/>
    <n v="2018"/>
    <m/>
    <n v="7"/>
    <s v="a"/>
    <x v="1"/>
    <s v="Tarvaan laskettu keski- ja sivuteiden saarekkeiden yhteisvaikutus"/>
  </r>
  <r>
    <m/>
    <s v="Mt 552 Vesannontie/ mt 552 Pielavedentie/ Viitasaarentie/ mt 16035 Keiteleentie liittymä"/>
    <m/>
    <s v="Kiertoliittymän rakentaminen (suunnitelman mukaan) (Pielavedentien (mt 552), Viitasaarentien ja Keiteleentien liittymäalueen kehittäminen, _x000a_Keitele, 2015)"/>
    <s v="Keitele"/>
    <n v="552"/>
    <m/>
    <n v="4"/>
    <n v="6406"/>
    <n v="4"/>
    <n v="6406"/>
    <m/>
    <n v="270000"/>
    <x v="1"/>
    <n v="4.7000000000000002E-3"/>
    <s v="Nilakka"/>
    <s v="Pohjois-Savo"/>
    <n v="518"/>
    <n v="1.225E-2"/>
    <n v="288"/>
    <s v="nilakan lts 2017"/>
    <n v="2018"/>
    <n v="12297"/>
    <n v="7"/>
    <s v="b"/>
    <x v="1"/>
    <s v="Suunnitelman mukainen heva-vähenemä on 0,024"/>
  </r>
  <r>
    <m/>
    <s v="Kt 77 Sininentie"/>
    <m/>
    <s v="Kierrätettävä nopeusvalvontapiste"/>
    <s v="Keitele"/>
    <n v="77"/>
    <m/>
    <n v="20"/>
    <n v="618"/>
    <n v="20"/>
    <n v="618"/>
    <m/>
    <m/>
    <x v="0"/>
    <m/>
    <s v="Nilakka"/>
    <s v="Pohjois-Savo"/>
    <m/>
    <m/>
    <m/>
    <s v="nilakan lts 2017"/>
    <n v="2018"/>
    <n v="12311"/>
    <n v="8"/>
    <m/>
    <x v="1"/>
    <m/>
  </r>
  <r>
    <m/>
    <s v="Kt 77 Sininentie, Viitasaarentien liittymän kohdalla"/>
    <m/>
    <s v="Nopeusrajoituksen alentaminen 100 -&gt; 80 km/h nykyisen 60 km/h rajoituksen päättymisestä Viitasaarentien liittymän länsipuolelle"/>
    <s v="Keitele"/>
    <n v="77"/>
    <m/>
    <n v="19"/>
    <n v="1997"/>
    <n v="19"/>
    <n v="3272"/>
    <s v="1300 m"/>
    <n v="320"/>
    <x v="0"/>
    <n v="5.13E-3"/>
    <s v="Nilakka"/>
    <s v="Pohjois-Savo"/>
    <n v="1168"/>
    <n v="3.5900000000000001E-2"/>
    <n v="684"/>
    <s v="nilakan lts 2017"/>
    <n v="2018"/>
    <n v="12344"/>
    <n v="9"/>
    <m/>
    <x v="1"/>
    <m/>
  </r>
  <r>
    <m/>
    <s v="Kt 77 Sininentie/ St1 liittymä"/>
    <m/>
    <s v="Opastusmerkkien lisääminen (Kuopio ja Viitasaari) "/>
    <s v="Keitele"/>
    <n v="77"/>
    <m/>
    <n v="20"/>
    <n v="589"/>
    <n v="20"/>
    <n v="589"/>
    <m/>
    <n v="800"/>
    <x v="0"/>
    <m/>
    <s v="Nilakka"/>
    <s v="Pohjois-Savo"/>
    <m/>
    <m/>
    <m/>
    <s v="nilakan lts 2017"/>
    <n v="2018"/>
    <n v="12300"/>
    <n v="10"/>
    <m/>
    <x v="1"/>
    <m/>
  </r>
  <r>
    <m/>
    <s v="Lossitie, tonttiliittymä"/>
    <m/>
    <s v="Piha-alueen erottaminen katu-alueesta ajoratamerkinnöin"/>
    <s v="Keitele"/>
    <n v="0"/>
    <m/>
    <n v="0"/>
    <n v="0"/>
    <n v="0"/>
    <n v="0"/>
    <m/>
    <n v="500"/>
    <x v="0"/>
    <m/>
    <s v="Nilakka"/>
    <s v="Pohjois-Savo"/>
    <m/>
    <m/>
    <m/>
    <s v="nilakan lts 2017"/>
    <n v="2018"/>
    <n v="12307"/>
    <n v="11"/>
    <m/>
    <x v="0"/>
    <m/>
  </r>
  <r>
    <m/>
    <s v="Viitasaarentie/ Teollisuustie liittymä"/>
    <m/>
    <s v="Saarekkeellisen liikenteenjakajan rakentaminen Viitasaarentielle"/>
    <s v="Keitele"/>
    <n v="0"/>
    <m/>
    <n v="0"/>
    <n v="0"/>
    <n v="0"/>
    <n v="0"/>
    <m/>
    <n v="16000"/>
    <x v="0"/>
    <m/>
    <s v="Nilakka"/>
    <s v="Pohjois-Savo"/>
    <m/>
    <m/>
    <m/>
    <s v="nilakan lts 2017"/>
    <n v="2018"/>
    <n v="12301"/>
    <n v="12"/>
    <m/>
    <x v="0"/>
    <m/>
  </r>
  <r>
    <m/>
    <s v="Keitele"/>
    <m/>
    <s v="Suojatiemerkintöjen tarkistaminen (liikennemerkit, maalaukset ja herätevarret)"/>
    <s v="Keitele"/>
    <m/>
    <m/>
    <m/>
    <m/>
    <m/>
    <m/>
    <m/>
    <m/>
    <x v="0"/>
    <m/>
    <s v="Nilakka"/>
    <s v="Pohjois-Savo"/>
    <m/>
    <m/>
    <m/>
    <s v="nilakan lts 2017"/>
    <n v="2018"/>
    <m/>
    <n v="13"/>
    <m/>
    <x v="0"/>
    <m/>
  </r>
  <r>
    <m/>
    <s v="Mt 16035 Pikonmäentie, Joutsenentien kohta"/>
    <m/>
    <s v="Taajama-aluemerkin siirto Joutsenentien liittymän eteläpuolelle"/>
    <s v="Keitele"/>
    <n v="16035"/>
    <m/>
    <n v="1"/>
    <n v="2550"/>
    <n v="1"/>
    <n v="2850"/>
    <m/>
    <n v="250"/>
    <x v="0"/>
    <n v="1.2999999999999999E-4"/>
    <s v="Nilakka"/>
    <s v="Pohjois-Savo"/>
    <n v="38"/>
    <n v="5.2999999999999998E-4"/>
    <n v="686"/>
    <s v="nilakan lts 2017"/>
    <n v="2018"/>
    <n v="12310"/>
    <n v="14"/>
    <m/>
    <x v="1"/>
    <m/>
  </r>
  <r>
    <m/>
    <s v="Viitasaarentie/ Teollisuustie liittymä"/>
    <m/>
    <s v="Kadun levennys Viitasaarentiellä välillä Teollisuustie – tehtaan liittymä (samalla levennetään tehtaan alueen odotustilaa) "/>
    <s v="Keitele"/>
    <n v="0"/>
    <m/>
    <n v="0"/>
    <n v="0"/>
    <n v="0"/>
    <n v="0"/>
    <s v="50 m"/>
    <n v="30000"/>
    <x v="1"/>
    <m/>
    <s v="Nilakka"/>
    <s v="Pohjois-Savo"/>
    <m/>
    <m/>
    <m/>
    <s v="nilakan lts 2017"/>
    <n v="2018"/>
    <n v="12345"/>
    <n v="15"/>
    <s v="a"/>
    <x v="0"/>
    <m/>
  </r>
  <r>
    <m/>
    <s v="Viitasaarentie/ Teollisuustie liittymä (vanha tiepohja)"/>
    <m/>
    <s v="Tiepohjan kunnostaminen rekkojen odotustilaksi (rekkojen kierto mahdollisuus)"/>
    <s v="Keitele"/>
    <n v="0"/>
    <m/>
    <n v="0"/>
    <n v="0"/>
    <n v="0"/>
    <n v="0"/>
    <m/>
    <m/>
    <x v="2"/>
    <m/>
    <m/>
    <m/>
    <m/>
    <m/>
    <m/>
    <s v="nilakan lts 2017"/>
    <m/>
    <m/>
    <n v="15"/>
    <s v="b"/>
    <x v="0"/>
    <m/>
  </r>
  <r>
    <m/>
    <s v="Mt 552 Pielavedentie"/>
    <m/>
    <s v="Keskisaarekkeellisen suojatien rakentaminen"/>
    <s v="Keitele"/>
    <n v="552"/>
    <m/>
    <n v="4"/>
    <n v="6504"/>
    <n v="4"/>
    <n v="6504"/>
    <m/>
    <n v="20000"/>
    <x v="1"/>
    <n v="5.5000000000000003E-4"/>
    <s v="Nilakka"/>
    <s v="Pohjois-Savo"/>
    <n v="518"/>
    <n v="1.225E-2"/>
    <n v="281"/>
    <s v="nilakan lts 2017"/>
    <n v="2018"/>
    <n v="12306"/>
    <n v="16"/>
    <m/>
    <x v="1"/>
    <m/>
  </r>
  <r>
    <m/>
    <s v="Mt 552 Pielavedentie"/>
    <m/>
    <s v="Liikenteen jakajan (saareke) poistaminen"/>
    <s v="Keitele"/>
    <n v="552"/>
    <m/>
    <n v="4"/>
    <n v="6498"/>
    <n v="4"/>
    <n v="6498"/>
    <m/>
    <n v="1500"/>
    <x v="1"/>
    <n v="5.5000000000000003E-4"/>
    <s v="Nilakka"/>
    <s v="Pohjois-Savo"/>
    <n v="518"/>
    <n v="1.225E-2"/>
    <n v="287"/>
    <s v="nilakan lts 2017"/>
    <n v="2018"/>
    <n v="12298"/>
    <n v="17"/>
    <m/>
    <x v="1"/>
    <m/>
  </r>
  <r>
    <m/>
    <s v="Mt 16035 Keiteleentie, Asemantien liittymä"/>
    <m/>
    <s v="Näkemän parantaminen (maapenkereen tasaaminen)"/>
    <s v="Keitele"/>
    <n v="16035"/>
    <m/>
    <n v="1"/>
    <n v="468"/>
    <n v="1"/>
    <n v="468"/>
    <m/>
    <n v="1000"/>
    <x v="1"/>
    <n v="1.06E-3"/>
    <s v="Nilakka"/>
    <s v="Pohjois-Savo"/>
    <n v="741"/>
    <n v="2.1219999999999999E-2"/>
    <n v="287"/>
    <s v="nilakan lts 2017"/>
    <n v="2018"/>
    <n v="12308"/>
    <n v="18"/>
    <m/>
    <x v="1"/>
    <m/>
  </r>
  <r>
    <m/>
    <s v="Mt 16035 Pikonmäentie, Pekantie – taajama-alue"/>
    <m/>
    <s v="Soratien päällystäminen"/>
    <s v="Keitele"/>
    <n v="16035"/>
    <m/>
    <n v="1"/>
    <n v="1810"/>
    <n v="1"/>
    <n v="2837"/>
    <s v="1000 m"/>
    <n v="80000"/>
    <x v="1"/>
    <n v="-1.9599999999999999E-3"/>
    <s v="Nilakka"/>
    <s v="Pohjois-Savo"/>
    <n v="499"/>
    <n v="1.9570000000000001E-2"/>
    <n v="152"/>
    <s v="nilakan lts 2017"/>
    <n v="2018"/>
    <n v="12348"/>
    <n v="19"/>
    <m/>
    <x v="1"/>
    <m/>
  </r>
  <r>
    <m/>
    <s v="Mt 16035 Pikonmäentie, välille Pekantie – taajama-alue"/>
    <m/>
    <s v="Tievalaistuksen rakentaminen"/>
    <s v="Keitele"/>
    <n v="16035"/>
    <m/>
    <n v="1"/>
    <n v="1810"/>
    <n v="1"/>
    <n v="2837"/>
    <s v="1000 m"/>
    <n v="25000"/>
    <x v="1"/>
    <n v="2.9499999999999999E-3"/>
    <s v="Nilakka"/>
    <s v="Pohjois-Savo"/>
    <n v="499"/>
    <n v="1.9570000000000001E-2"/>
    <n v="362"/>
    <s v="nilakan lts 2017"/>
    <n v="2018"/>
    <n v="12347"/>
    <n v="20"/>
    <m/>
    <x v="1"/>
    <m/>
  </r>
  <r>
    <m/>
    <s v="Lossitie, välille mt 16035 Keiteleentie – Kelutie (s- marketilta pohjoiseen yhdistettynä mt 552 Pielavedentien jk+pp)"/>
    <m/>
    <s v="Uuden jalankulku- ja pyöräväylän rakentaminen"/>
    <s v="Keitele"/>
    <n v="0"/>
    <m/>
    <n v="0"/>
    <n v="0"/>
    <n v="0"/>
    <n v="0"/>
    <s v="240 m"/>
    <n v="96000"/>
    <x v="1"/>
    <m/>
    <s v="Nilakka"/>
    <s v="Pohjois-Savo"/>
    <m/>
    <m/>
    <m/>
    <s v="nilakan lts 2017"/>
    <n v="2018"/>
    <n v="12361"/>
    <n v="21"/>
    <m/>
    <x v="0"/>
    <s v="Yhtenäiset jk+pp järjestelyt Lossikadulla ja Pielavedentiellä ID 12361, 12360 ja 12350"/>
  </r>
  <r>
    <m/>
    <s v="Mt 552 Pielavedentie, välille mt 16035 Keiteleentie – s-market (s- marketilta pohjoiseen yhdistettynä Lossitien jk+pp)"/>
    <m/>
    <s v="Uuden jalankulku- ja pyöräväylän rakentaminen"/>
    <s v="Keitele"/>
    <n v="552"/>
    <m/>
    <n v="4"/>
    <n v="6598"/>
    <n v="4"/>
    <n v="6848"/>
    <s v="250 m"/>
    <n v="100000"/>
    <x v="1"/>
    <n v="5.6999999999999998E-4"/>
    <s v="Nilakka"/>
    <s v="Pohjois-Savo"/>
    <n v="1720"/>
    <n v="2.3609999999999999E-2"/>
    <n v="101"/>
    <s v="nilakan lts 2017"/>
    <n v="2018"/>
    <n v="12360"/>
    <n v="22"/>
    <m/>
    <x v="1"/>
    <s v="Yhtenäiset jk+pp järjestelyt Lossikadulla ja Pielavedentiellä ID 12361, 12360 ja 12350"/>
  </r>
  <r>
    <m/>
    <s v="Lossitie, välille mt 16035 Keiteleentie – Kelutie (s- marketilta pohjoiseen yhdistettynä mt 552 Pielavedentien jk+pp)"/>
    <m/>
    <s v="Uuden jalankulku- ja pyöräväylän rakentaminen "/>
    <s v="Keitele"/>
    <n v="0"/>
    <m/>
    <n v="0"/>
    <n v="0"/>
    <n v="0"/>
    <n v="0"/>
    <s v="100 m"/>
    <n v="40000"/>
    <x v="1"/>
    <m/>
    <s v="Nilakka"/>
    <s v="Pohjois-Savo"/>
    <m/>
    <m/>
    <m/>
    <s v="nilakan lts 2017"/>
    <n v="2018"/>
    <n v="12350"/>
    <n v="23"/>
    <m/>
    <x v="0"/>
    <s v="Yhtenäiset jk+pp järjestelyt Lossikadulla ja Pielavedentiellä ID 12361, 12360 ja 12350"/>
  </r>
  <r>
    <m/>
    <s v="Mt 16035 Keiteleentie/ Koulutie/ Alavantie liittymä"/>
    <m/>
    <s v="Valaistuksen parantaminen"/>
    <s v="Keitele"/>
    <n v="16035"/>
    <m/>
    <n v="1"/>
    <n v="250"/>
    <n v="1"/>
    <n v="250"/>
    <m/>
    <n v="30000"/>
    <x v="1"/>
    <n v="9.5E-4"/>
    <s v="Nilakka"/>
    <s v="Pohjois-Savo"/>
    <n v="267"/>
    <n v="8.1200000000000005E-3"/>
    <n v="362"/>
    <s v="nilakan lts 2017"/>
    <n v="2018"/>
    <n v="12359"/>
    <n v="24"/>
    <m/>
    <x v="1"/>
    <m/>
  </r>
  <r>
    <m/>
    <s v="Mt 16035 Keiteleentie, huoltoaseman piha"/>
    <m/>
    <s v="Raskaan liikenteen polttoainejakelupisteen siirto teollisuusalueelle"/>
    <s v="Keitele"/>
    <n v="0"/>
    <m/>
    <n v="0"/>
    <n v="0"/>
    <n v="0"/>
    <n v="0"/>
    <m/>
    <m/>
    <x v="2"/>
    <m/>
    <s v="Nilakka"/>
    <s v="Pohjois-Savo"/>
    <m/>
    <m/>
    <m/>
    <s v="nilakan lts 2017"/>
    <n v="2018"/>
    <n v="12305"/>
    <n v="25"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-taulukko1" cacheId="0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>
  <location ref="A1:E5" firstHeaderRow="1" firstDataRow="2" firstDataCol="1"/>
  <pivotFields count="27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axis="axisCol" subtotalTop="0" showAll="0">
      <items count="4">
        <item x="0"/>
        <item x="1"/>
        <item x="2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4">
        <item x="1"/>
        <item x="0"/>
        <item m="1" x="2"/>
        <item t="default"/>
      </items>
    </pivotField>
    <pivotField subtotalTop="0" showAll="0"/>
  </pivotFields>
  <rowFields count="1">
    <field x="25"/>
  </rowFields>
  <rowItems count="3">
    <i>
      <x/>
    </i>
    <i>
      <x v="1"/>
    </i>
    <i t="grand">
      <x/>
    </i>
  </rowItems>
  <colFields count="1">
    <field x="13"/>
  </colFields>
  <colItems count="4">
    <i>
      <x/>
    </i>
    <i>
      <x v="1"/>
    </i>
    <i>
      <x v="2"/>
    </i>
    <i t="grand">
      <x/>
    </i>
  </colItems>
  <dataFields count="1">
    <dataField name="Summa  / Kustannus" fld="12" baseField="2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abSelected="1" zoomScale="80" zoomScaleNormal="8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J33" sqref="J33"/>
    </sheetView>
  </sheetViews>
  <sheetFormatPr defaultRowHeight="14.4" x14ac:dyDescent="0.3"/>
  <cols>
    <col min="1" max="1" width="7.6640625" bestFit="1" customWidth="1"/>
    <col min="2" max="2" width="65.6640625" style="3" bestFit="1" customWidth="1"/>
    <col min="3" max="3" width="6.33203125" style="3" bestFit="1" customWidth="1"/>
    <col min="4" max="4" width="78.6640625" style="3" bestFit="1" customWidth="1"/>
    <col min="5" max="5" width="8.109375" style="4" bestFit="1" customWidth="1"/>
    <col min="6" max="6" width="6.5546875" style="4" bestFit="1" customWidth="1"/>
    <col min="7" max="7" width="3.5546875" style="4" bestFit="1" customWidth="1"/>
    <col min="8" max="9" width="5.5546875" style="13" bestFit="1" customWidth="1"/>
    <col min="10" max="10" width="5.109375" style="13" bestFit="1" customWidth="1"/>
    <col min="11" max="11" width="5.5546875" style="13" bestFit="1" customWidth="1"/>
    <col min="12" max="12" width="13.6640625" style="27" bestFit="1" customWidth="1"/>
    <col min="13" max="13" width="10.33203125" style="13" bestFit="1" customWidth="1"/>
    <col min="14" max="14" width="11.33203125" style="4" bestFit="1" customWidth="1"/>
    <col min="15" max="15" width="16.44140625" style="13" bestFit="1" customWidth="1"/>
    <col min="16" max="16" width="11.33203125" style="13" bestFit="1" customWidth="1"/>
    <col min="17" max="17" width="13.5546875" style="13" bestFit="1" customWidth="1"/>
    <col min="18" max="18" width="10.109375" style="13" bestFit="1" customWidth="1"/>
    <col min="19" max="19" width="16.5546875" style="13" bestFit="1" customWidth="1"/>
    <col min="20" max="20" width="22.44140625" style="30" bestFit="1" customWidth="1"/>
    <col min="21" max="21" width="16.6640625" bestFit="1" customWidth="1"/>
    <col min="22" max="22" width="17.33203125" bestFit="1" customWidth="1"/>
    <col min="23" max="23" width="6.5546875" style="13" bestFit="1" customWidth="1"/>
    <col min="24" max="24" width="5.33203125" style="4" bestFit="1" customWidth="1"/>
    <col min="25" max="25" width="6.33203125" style="4" bestFit="1" customWidth="1"/>
    <col min="26" max="26" width="11.6640625" style="4" bestFit="1" customWidth="1"/>
    <col min="27" max="27" width="38.109375" bestFit="1" customWidth="1"/>
  </cols>
  <sheetData>
    <row r="1" spans="1:27" s="34" customFormat="1" x14ac:dyDescent="0.3">
      <c r="A1" s="35" t="s">
        <v>38</v>
      </c>
      <c r="B1" s="36" t="s">
        <v>48</v>
      </c>
      <c r="C1" s="36" t="s">
        <v>49</v>
      </c>
      <c r="D1" s="36" t="s">
        <v>50</v>
      </c>
      <c r="E1" s="36">
        <v>2</v>
      </c>
      <c r="F1" s="36" t="s">
        <v>51</v>
      </c>
      <c r="G1" s="36" t="s">
        <v>39</v>
      </c>
      <c r="H1" s="36" t="s">
        <v>52</v>
      </c>
      <c r="I1" s="36" t="s">
        <v>53</v>
      </c>
      <c r="J1" s="36" t="s">
        <v>54</v>
      </c>
      <c r="K1" s="36" t="s">
        <v>55</v>
      </c>
      <c r="L1" s="37" t="s">
        <v>56</v>
      </c>
      <c r="M1" s="36" t="s">
        <v>57</v>
      </c>
      <c r="N1" s="36" t="s">
        <v>58</v>
      </c>
      <c r="O1" s="36" t="s">
        <v>59</v>
      </c>
      <c r="P1" s="36" t="s">
        <v>179</v>
      </c>
      <c r="Q1" s="42">
        <v>37316</v>
      </c>
      <c r="R1" s="36" t="s">
        <v>42</v>
      </c>
      <c r="S1" s="36" t="s">
        <v>43</v>
      </c>
      <c r="T1" s="36" t="s">
        <v>44</v>
      </c>
      <c r="U1" s="36" t="s">
        <v>61</v>
      </c>
      <c r="V1" s="36" t="s">
        <v>45</v>
      </c>
      <c r="W1" s="36" t="s">
        <v>0</v>
      </c>
      <c r="X1" s="36" t="s">
        <v>1</v>
      </c>
      <c r="Y1" s="36" t="s">
        <v>47</v>
      </c>
      <c r="Z1" s="36" t="s">
        <v>46</v>
      </c>
      <c r="AA1" s="36" t="s">
        <v>139</v>
      </c>
    </row>
    <row r="2" spans="1:27" x14ac:dyDescent="0.3">
      <c r="B2" s="3" t="s">
        <v>62</v>
      </c>
      <c r="D2" s="5" t="s">
        <v>36</v>
      </c>
      <c r="E2" s="2" t="s">
        <v>62</v>
      </c>
      <c r="M2" s="4"/>
      <c r="N2" s="4">
        <v>1</v>
      </c>
      <c r="P2" s="14" t="s">
        <v>40</v>
      </c>
      <c r="Q2" s="14" t="s">
        <v>66</v>
      </c>
      <c r="S2" s="22"/>
      <c r="U2" s="2" t="s">
        <v>37</v>
      </c>
      <c r="V2" s="2">
        <v>2018</v>
      </c>
      <c r="W2" s="13">
        <v>12576</v>
      </c>
      <c r="X2" s="4">
        <v>1</v>
      </c>
      <c r="Z2" s="2" t="s">
        <v>2</v>
      </c>
    </row>
    <row r="3" spans="1:27" ht="29.4" customHeight="1" x14ac:dyDescent="0.3">
      <c r="B3" s="5" t="s">
        <v>21</v>
      </c>
      <c r="C3" s="2"/>
      <c r="D3" s="5" t="s">
        <v>22</v>
      </c>
      <c r="E3" s="2" t="s">
        <v>62</v>
      </c>
      <c r="F3" s="2"/>
      <c r="G3" s="2"/>
      <c r="H3" s="14"/>
      <c r="I3" s="14"/>
      <c r="J3" s="14"/>
      <c r="K3" s="14"/>
      <c r="L3" s="26"/>
      <c r="M3" s="14">
        <v>400</v>
      </c>
      <c r="N3" s="2">
        <v>1</v>
      </c>
      <c r="O3" s="14"/>
      <c r="P3" s="14" t="s">
        <v>40</v>
      </c>
      <c r="Q3" s="14" t="s">
        <v>66</v>
      </c>
      <c r="R3" s="14"/>
      <c r="S3" s="21"/>
      <c r="T3" s="28"/>
      <c r="U3" s="2" t="s">
        <v>37</v>
      </c>
      <c r="V3" s="2">
        <v>2018</v>
      </c>
      <c r="W3" s="14">
        <v>12302</v>
      </c>
      <c r="X3" s="2">
        <v>2</v>
      </c>
      <c r="Y3" s="2" t="s">
        <v>35</v>
      </c>
      <c r="Z3" s="2" t="s">
        <v>2</v>
      </c>
    </row>
    <row r="4" spans="1:27" ht="29.4" customHeight="1" x14ac:dyDescent="0.3">
      <c r="B4" s="5" t="s">
        <v>21</v>
      </c>
      <c r="C4" s="2"/>
      <c r="D4" s="5" t="s">
        <v>22</v>
      </c>
      <c r="E4" s="2" t="s">
        <v>62</v>
      </c>
      <c r="F4" s="2"/>
      <c r="G4" s="2"/>
      <c r="H4" s="14"/>
      <c r="I4" s="14"/>
      <c r="J4" s="14"/>
      <c r="K4" s="14"/>
      <c r="L4" s="26"/>
      <c r="M4" s="14">
        <v>400</v>
      </c>
      <c r="N4" s="2">
        <v>1</v>
      </c>
      <c r="O4" s="14"/>
      <c r="P4" s="14" t="s">
        <v>40</v>
      </c>
      <c r="Q4" s="14" t="s">
        <v>66</v>
      </c>
      <c r="R4" s="14"/>
      <c r="S4" s="21"/>
      <c r="T4" s="28"/>
      <c r="U4" s="2" t="s">
        <v>37</v>
      </c>
      <c r="V4" s="2">
        <v>2018</v>
      </c>
      <c r="W4" s="14">
        <v>12303</v>
      </c>
      <c r="X4" s="2">
        <v>2</v>
      </c>
      <c r="Y4" s="2" t="s">
        <v>34</v>
      </c>
      <c r="Z4" s="2" t="s">
        <v>2</v>
      </c>
    </row>
    <row r="5" spans="1:27" x14ac:dyDescent="0.3">
      <c r="B5" s="5" t="s">
        <v>14</v>
      </c>
      <c r="C5" s="2"/>
      <c r="D5" s="5" t="s">
        <v>15</v>
      </c>
      <c r="E5" s="2" t="s">
        <v>62</v>
      </c>
      <c r="F5" s="2">
        <v>6570</v>
      </c>
      <c r="G5" s="2"/>
      <c r="H5" s="14">
        <v>10</v>
      </c>
      <c r="I5" s="14">
        <v>799</v>
      </c>
      <c r="J5" s="14">
        <v>10</v>
      </c>
      <c r="K5" s="14">
        <v>799</v>
      </c>
      <c r="L5" s="26" t="s">
        <v>174</v>
      </c>
      <c r="M5" s="14">
        <f>2*600</f>
        <v>1200</v>
      </c>
      <c r="N5" s="2">
        <v>1</v>
      </c>
      <c r="O5" s="23">
        <v>1.17E-3</v>
      </c>
      <c r="P5" s="14" t="s">
        <v>40</v>
      </c>
      <c r="Q5" s="14" t="s">
        <v>66</v>
      </c>
      <c r="R5" s="19">
        <v>491</v>
      </c>
      <c r="S5" s="23">
        <v>6.79E-3</v>
      </c>
      <c r="T5" s="29">
        <v>607</v>
      </c>
      <c r="U5" s="2" t="s">
        <v>37</v>
      </c>
      <c r="V5" s="2">
        <v>2018</v>
      </c>
      <c r="W5" s="14">
        <v>12296</v>
      </c>
      <c r="X5" s="2">
        <v>3</v>
      </c>
      <c r="Y5" s="2"/>
      <c r="Z5" s="2" t="s">
        <v>9</v>
      </c>
    </row>
    <row r="6" spans="1:27" x14ac:dyDescent="0.3">
      <c r="B6" s="5" t="s">
        <v>18</v>
      </c>
      <c r="C6" s="2"/>
      <c r="D6" s="5" t="s">
        <v>148</v>
      </c>
      <c r="E6" s="2" t="s">
        <v>62</v>
      </c>
      <c r="F6" s="2">
        <v>77</v>
      </c>
      <c r="G6" s="2"/>
      <c r="H6" s="14">
        <v>20</v>
      </c>
      <c r="I6" s="14">
        <v>315</v>
      </c>
      <c r="J6" s="14">
        <v>20</v>
      </c>
      <c r="K6" s="14">
        <v>315</v>
      </c>
      <c r="L6" s="26" t="s">
        <v>147</v>
      </c>
      <c r="M6" s="14">
        <f>55*10</f>
        <v>550</v>
      </c>
      <c r="N6" s="2">
        <v>1</v>
      </c>
      <c r="O6" s="14"/>
      <c r="P6" s="14" t="s">
        <v>40</v>
      </c>
      <c r="Q6" s="14" t="s">
        <v>66</v>
      </c>
      <c r="R6" s="14"/>
      <c r="S6" s="21"/>
      <c r="T6" s="28"/>
      <c r="U6" s="2" t="s">
        <v>37</v>
      </c>
      <c r="V6" s="2">
        <v>2018</v>
      </c>
      <c r="W6" s="14">
        <v>12299</v>
      </c>
      <c r="X6" s="2">
        <v>4</v>
      </c>
      <c r="Y6" s="2"/>
      <c r="Z6" s="2" t="s">
        <v>9</v>
      </c>
    </row>
    <row r="7" spans="1:27" x14ac:dyDescent="0.3">
      <c r="B7" s="5" t="s">
        <v>29</v>
      </c>
      <c r="C7" s="2"/>
      <c r="D7" s="5" t="s">
        <v>30</v>
      </c>
      <c r="E7" s="2" t="s">
        <v>62</v>
      </c>
      <c r="F7" s="2">
        <v>16035</v>
      </c>
      <c r="G7" s="2"/>
      <c r="H7" s="14">
        <v>1</v>
      </c>
      <c r="I7" s="14">
        <v>613</v>
      </c>
      <c r="J7" s="14">
        <v>1</v>
      </c>
      <c r="K7" s="14">
        <v>613</v>
      </c>
      <c r="L7" s="26"/>
      <c r="M7" s="14">
        <v>500</v>
      </c>
      <c r="N7" s="2">
        <v>1</v>
      </c>
      <c r="O7" s="14"/>
      <c r="P7" s="14" t="s">
        <v>40</v>
      </c>
      <c r="Q7" s="14" t="s">
        <v>66</v>
      </c>
      <c r="R7" s="14"/>
      <c r="S7" s="21"/>
      <c r="T7" s="28"/>
      <c r="U7" s="2" t="s">
        <v>37</v>
      </c>
      <c r="V7" s="2">
        <v>2018</v>
      </c>
      <c r="W7" s="14">
        <v>12309</v>
      </c>
      <c r="X7" s="2">
        <v>5</v>
      </c>
      <c r="Y7" s="2"/>
      <c r="Z7" s="2" t="s">
        <v>9</v>
      </c>
    </row>
    <row r="8" spans="1:27" x14ac:dyDescent="0.3">
      <c r="B8" s="5" t="s">
        <v>23</v>
      </c>
      <c r="C8" s="2"/>
      <c r="D8" s="5" t="s">
        <v>4</v>
      </c>
      <c r="E8" s="2" t="s">
        <v>62</v>
      </c>
      <c r="F8" s="2">
        <v>552</v>
      </c>
      <c r="G8" s="2"/>
      <c r="H8" s="14">
        <v>4</v>
      </c>
      <c r="I8" s="14">
        <v>6021</v>
      </c>
      <c r="J8" s="14">
        <v>4</v>
      </c>
      <c r="K8" s="14">
        <v>6021</v>
      </c>
      <c r="L8" s="26"/>
      <c r="M8" s="14">
        <v>20000</v>
      </c>
      <c r="N8" s="2">
        <v>1</v>
      </c>
      <c r="O8" s="23">
        <v>4.4000000000000002E-4</v>
      </c>
      <c r="P8" s="14" t="s">
        <v>40</v>
      </c>
      <c r="Q8" s="14" t="s">
        <v>66</v>
      </c>
      <c r="R8" s="19">
        <v>518</v>
      </c>
      <c r="S8" s="23">
        <v>9.3299999999999998E-3</v>
      </c>
      <c r="T8" s="29">
        <v>281</v>
      </c>
      <c r="U8" s="2" t="s">
        <v>37</v>
      </c>
      <c r="V8" s="2">
        <v>2018</v>
      </c>
      <c r="W8" s="14">
        <v>12304</v>
      </c>
      <c r="X8" s="2">
        <v>6</v>
      </c>
      <c r="Y8" s="2"/>
      <c r="Z8" s="2" t="s">
        <v>9</v>
      </c>
    </row>
    <row r="9" spans="1:27" ht="28.8" x14ac:dyDescent="0.3">
      <c r="B9" s="5" t="s">
        <v>16</v>
      </c>
      <c r="C9" s="2"/>
      <c r="D9" s="17" t="s">
        <v>149</v>
      </c>
      <c r="E9" s="2" t="s">
        <v>62</v>
      </c>
      <c r="F9" s="2">
        <v>552</v>
      </c>
      <c r="G9" s="2"/>
      <c r="H9" s="14">
        <v>4</v>
      </c>
      <c r="I9" s="14">
        <v>6406</v>
      </c>
      <c r="J9" s="14">
        <v>4</v>
      </c>
      <c r="K9" s="14">
        <v>6406</v>
      </c>
      <c r="L9" s="28" t="s">
        <v>174</v>
      </c>
      <c r="M9" s="14">
        <f>2*20000</f>
        <v>40000</v>
      </c>
      <c r="N9" s="2">
        <v>1</v>
      </c>
      <c r="O9" s="14">
        <v>5.0000000000000001E-3</v>
      </c>
      <c r="P9" s="14" t="s">
        <v>40</v>
      </c>
      <c r="Q9" s="14" t="s">
        <v>66</v>
      </c>
      <c r="R9" s="14">
        <v>1680</v>
      </c>
      <c r="S9" s="21">
        <v>5.3999999999999999E-2</v>
      </c>
      <c r="T9" s="28" t="s">
        <v>162</v>
      </c>
      <c r="U9" s="2" t="s">
        <v>37</v>
      </c>
      <c r="V9" s="2">
        <v>2018</v>
      </c>
      <c r="W9" s="14">
        <v>12577</v>
      </c>
      <c r="X9" s="2">
        <v>7</v>
      </c>
      <c r="Y9" s="2" t="s">
        <v>35</v>
      </c>
      <c r="Z9" s="2" t="s">
        <v>9</v>
      </c>
      <c r="AA9" s="3" t="s">
        <v>163</v>
      </c>
    </row>
    <row r="10" spans="1:27" ht="43.2" x14ac:dyDescent="0.3">
      <c r="B10" s="5" t="s">
        <v>16</v>
      </c>
      <c r="C10" s="2"/>
      <c r="D10" s="16" t="s">
        <v>160</v>
      </c>
      <c r="E10" s="2" t="s">
        <v>62</v>
      </c>
      <c r="F10" s="2">
        <v>552</v>
      </c>
      <c r="G10" s="2"/>
      <c r="H10" s="14">
        <v>4</v>
      </c>
      <c r="I10" s="14">
        <v>6406</v>
      </c>
      <c r="J10" s="14">
        <v>4</v>
      </c>
      <c r="K10" s="14">
        <v>6406</v>
      </c>
      <c r="L10" s="26"/>
      <c r="M10" s="14">
        <v>270000</v>
      </c>
      <c r="N10" s="2">
        <v>2</v>
      </c>
      <c r="O10" s="23">
        <v>4.7000000000000002E-3</v>
      </c>
      <c r="P10" s="14" t="s">
        <v>40</v>
      </c>
      <c r="Q10" s="14" t="s">
        <v>66</v>
      </c>
      <c r="R10" s="19">
        <v>518</v>
      </c>
      <c r="S10" s="23">
        <v>1.225E-2</v>
      </c>
      <c r="T10" s="29">
        <v>288</v>
      </c>
      <c r="U10" s="2" t="s">
        <v>37</v>
      </c>
      <c r="V10" s="2">
        <v>2018</v>
      </c>
      <c r="W10" s="14">
        <v>12297</v>
      </c>
      <c r="X10" s="2">
        <v>7</v>
      </c>
      <c r="Y10" s="2" t="s">
        <v>34</v>
      </c>
      <c r="Z10" s="2" t="s">
        <v>9</v>
      </c>
      <c r="AA10" s="3" t="s">
        <v>140</v>
      </c>
    </row>
    <row r="11" spans="1:27" x14ac:dyDescent="0.3">
      <c r="B11" s="5" t="s">
        <v>33</v>
      </c>
      <c r="C11" s="2"/>
      <c r="D11" s="17" t="s">
        <v>76</v>
      </c>
      <c r="E11" s="2" t="s">
        <v>62</v>
      </c>
      <c r="F11" s="2">
        <v>77</v>
      </c>
      <c r="G11" s="2"/>
      <c r="H11" s="14">
        <v>20</v>
      </c>
      <c r="I11" s="14">
        <v>618</v>
      </c>
      <c r="J11" s="14">
        <v>20</v>
      </c>
      <c r="K11" s="14">
        <v>618</v>
      </c>
      <c r="L11" s="26"/>
      <c r="M11" s="14"/>
      <c r="N11" s="2">
        <v>1</v>
      </c>
      <c r="O11" s="14"/>
      <c r="P11" s="14" t="s">
        <v>40</v>
      </c>
      <c r="Q11" s="14" t="s">
        <v>66</v>
      </c>
      <c r="R11" s="14"/>
      <c r="S11" s="21"/>
      <c r="T11" s="28"/>
      <c r="U11" s="2" t="s">
        <v>37</v>
      </c>
      <c r="V11" s="2">
        <v>2018</v>
      </c>
      <c r="W11" s="14">
        <v>12311</v>
      </c>
      <c r="X11" s="2">
        <v>8</v>
      </c>
      <c r="Y11" s="2"/>
      <c r="Z11" s="2" t="s">
        <v>9</v>
      </c>
    </row>
    <row r="12" spans="1:27" ht="28.8" x14ac:dyDescent="0.3">
      <c r="B12" s="5" t="s">
        <v>10</v>
      </c>
      <c r="C12" s="2"/>
      <c r="D12" s="17" t="s">
        <v>143</v>
      </c>
      <c r="E12" s="14" t="s">
        <v>62</v>
      </c>
      <c r="F12" s="14">
        <v>77</v>
      </c>
      <c r="G12" s="14"/>
      <c r="H12" s="14">
        <v>19</v>
      </c>
      <c r="I12" s="14">
        <v>1997</v>
      </c>
      <c r="J12" s="14">
        <v>19</v>
      </c>
      <c r="K12" s="14">
        <v>3272</v>
      </c>
      <c r="L12" s="26" t="s">
        <v>152</v>
      </c>
      <c r="M12" s="14">
        <v>320</v>
      </c>
      <c r="N12" s="2">
        <v>1</v>
      </c>
      <c r="O12" s="23">
        <v>5.13E-3</v>
      </c>
      <c r="P12" s="14" t="s">
        <v>40</v>
      </c>
      <c r="Q12" s="14" t="s">
        <v>66</v>
      </c>
      <c r="R12" s="19">
        <v>1168</v>
      </c>
      <c r="S12" s="23">
        <v>3.5900000000000001E-2</v>
      </c>
      <c r="T12" s="29">
        <v>684</v>
      </c>
      <c r="U12" s="2" t="s">
        <v>37</v>
      </c>
      <c r="V12" s="2">
        <v>2018</v>
      </c>
      <c r="W12" s="14">
        <v>12344</v>
      </c>
      <c r="X12" s="2">
        <v>9</v>
      </c>
      <c r="Y12" s="2"/>
      <c r="Z12" s="2" t="s">
        <v>9</v>
      </c>
    </row>
    <row r="13" spans="1:27" x14ac:dyDescent="0.3">
      <c r="B13" s="5" t="s">
        <v>19</v>
      </c>
      <c r="C13" s="2"/>
      <c r="D13" s="16" t="s">
        <v>161</v>
      </c>
      <c r="E13" s="2" t="s">
        <v>62</v>
      </c>
      <c r="F13" s="2">
        <v>77</v>
      </c>
      <c r="G13" s="2"/>
      <c r="H13" s="14">
        <v>20</v>
      </c>
      <c r="I13" s="14">
        <v>589</v>
      </c>
      <c r="J13" s="14">
        <v>20</v>
      </c>
      <c r="K13" s="14">
        <v>589</v>
      </c>
      <c r="L13" s="26"/>
      <c r="M13" s="14">
        <f>2*400</f>
        <v>800</v>
      </c>
      <c r="N13" s="2">
        <v>1</v>
      </c>
      <c r="O13" s="14"/>
      <c r="P13" s="14" t="s">
        <v>40</v>
      </c>
      <c r="Q13" s="14" t="s">
        <v>66</v>
      </c>
      <c r="R13" s="14"/>
      <c r="S13" s="21"/>
      <c r="T13" s="28"/>
      <c r="U13" s="2" t="s">
        <v>37</v>
      </c>
      <c r="V13" s="2">
        <v>2018</v>
      </c>
      <c r="W13" s="14">
        <v>12300</v>
      </c>
      <c r="X13" s="2">
        <v>10</v>
      </c>
      <c r="Y13" s="2"/>
      <c r="Z13" s="2" t="s">
        <v>9</v>
      </c>
    </row>
    <row r="14" spans="1:27" x14ac:dyDescent="0.3">
      <c r="B14" s="5" t="s">
        <v>26</v>
      </c>
      <c r="C14" s="2"/>
      <c r="D14" s="5" t="s">
        <v>27</v>
      </c>
      <c r="E14" s="2" t="s">
        <v>62</v>
      </c>
      <c r="F14" s="2"/>
      <c r="G14" s="2"/>
      <c r="H14" s="14"/>
      <c r="I14" s="14"/>
      <c r="J14" s="14"/>
      <c r="K14" s="14"/>
      <c r="L14" s="26"/>
      <c r="M14" s="14">
        <v>500</v>
      </c>
      <c r="N14" s="2">
        <v>1</v>
      </c>
      <c r="O14" s="14"/>
      <c r="P14" s="14" t="s">
        <v>40</v>
      </c>
      <c r="Q14" s="14" t="s">
        <v>66</v>
      </c>
      <c r="R14" s="14"/>
      <c r="S14" s="21"/>
      <c r="T14" s="28"/>
      <c r="U14" s="2" t="s">
        <v>37</v>
      </c>
      <c r="V14" s="2">
        <v>2018</v>
      </c>
      <c r="W14" s="14">
        <v>12307</v>
      </c>
      <c r="X14" s="2">
        <v>11</v>
      </c>
      <c r="Y14" s="2"/>
      <c r="Z14" s="2" t="s">
        <v>2</v>
      </c>
    </row>
    <row r="15" spans="1:27" x14ac:dyDescent="0.3">
      <c r="B15" s="5" t="s">
        <v>11</v>
      </c>
      <c r="C15" s="2"/>
      <c r="D15" s="5" t="s">
        <v>20</v>
      </c>
      <c r="E15" s="2" t="s">
        <v>62</v>
      </c>
      <c r="F15" s="2"/>
      <c r="G15" s="2"/>
      <c r="H15" s="14"/>
      <c r="I15" s="14"/>
      <c r="J15" s="14"/>
      <c r="K15" s="14"/>
      <c r="L15" s="26"/>
      <c r="M15" s="14">
        <v>16000</v>
      </c>
      <c r="N15" s="2">
        <v>1</v>
      </c>
      <c r="O15" s="14"/>
      <c r="P15" s="14" t="s">
        <v>40</v>
      </c>
      <c r="Q15" s="14" t="s">
        <v>66</v>
      </c>
      <c r="R15" s="14"/>
      <c r="S15" s="21"/>
      <c r="T15" s="28"/>
      <c r="U15" s="2" t="s">
        <v>37</v>
      </c>
      <c r="V15" s="2">
        <v>2018</v>
      </c>
      <c r="W15" s="14">
        <v>12301</v>
      </c>
      <c r="X15" s="2">
        <v>12</v>
      </c>
      <c r="Y15" s="2"/>
      <c r="Z15" s="2" t="s">
        <v>2</v>
      </c>
    </row>
    <row r="16" spans="1:27" x14ac:dyDescent="0.3">
      <c r="B16" s="3" t="s">
        <v>62</v>
      </c>
      <c r="D16" s="3" t="s">
        <v>144</v>
      </c>
      <c r="E16" s="2" t="s">
        <v>62</v>
      </c>
      <c r="N16" s="2">
        <v>1</v>
      </c>
      <c r="P16" s="14" t="s">
        <v>40</v>
      </c>
      <c r="Q16" s="14" t="s">
        <v>66</v>
      </c>
      <c r="S16" s="22"/>
      <c r="U16" s="2" t="s">
        <v>37</v>
      </c>
      <c r="V16" s="2">
        <v>2018</v>
      </c>
      <c r="W16" s="14">
        <v>12578</v>
      </c>
      <c r="X16" s="2">
        <v>13</v>
      </c>
      <c r="Z16" s="2" t="s">
        <v>2</v>
      </c>
    </row>
    <row r="17" spans="1:27" x14ac:dyDescent="0.3">
      <c r="B17" s="5" t="s">
        <v>31</v>
      </c>
      <c r="C17" s="2"/>
      <c r="D17" s="5" t="s">
        <v>32</v>
      </c>
      <c r="E17" s="2" t="s">
        <v>62</v>
      </c>
      <c r="F17" s="2">
        <v>16035</v>
      </c>
      <c r="G17" s="2"/>
      <c r="H17" s="14">
        <v>1</v>
      </c>
      <c r="I17" s="14">
        <v>2550</v>
      </c>
      <c r="J17" s="14">
        <v>1</v>
      </c>
      <c r="K17" s="14">
        <v>2850</v>
      </c>
      <c r="L17" s="26"/>
      <c r="M17" s="14">
        <v>250</v>
      </c>
      <c r="N17" s="2">
        <v>1</v>
      </c>
      <c r="O17" s="23">
        <v>1.2999999999999999E-4</v>
      </c>
      <c r="P17" s="14" t="s">
        <v>40</v>
      </c>
      <c r="Q17" s="14" t="s">
        <v>66</v>
      </c>
      <c r="R17" s="19">
        <v>38</v>
      </c>
      <c r="S17" s="23">
        <v>5.2999999999999998E-4</v>
      </c>
      <c r="T17" s="29">
        <v>686</v>
      </c>
      <c r="U17" s="2" t="s">
        <v>37</v>
      </c>
      <c r="V17" s="2">
        <v>2018</v>
      </c>
      <c r="W17" s="14">
        <v>12310</v>
      </c>
      <c r="X17" s="2">
        <v>14</v>
      </c>
      <c r="Y17" s="2"/>
      <c r="Z17" s="2" t="s">
        <v>9</v>
      </c>
    </row>
    <row r="18" spans="1:27" ht="28.8" x14ac:dyDescent="0.3">
      <c r="B18" s="5" t="s">
        <v>11</v>
      </c>
      <c r="C18" s="2"/>
      <c r="D18" s="5" t="s">
        <v>146</v>
      </c>
      <c r="E18" s="2" t="s">
        <v>62</v>
      </c>
      <c r="F18" s="2"/>
      <c r="G18" s="2"/>
      <c r="H18" s="14"/>
      <c r="I18" s="14"/>
      <c r="J18" s="14"/>
      <c r="K18" s="14"/>
      <c r="L18" s="26" t="s">
        <v>145</v>
      </c>
      <c r="M18" s="14">
        <f>600*50</f>
        <v>30000</v>
      </c>
      <c r="N18" s="2">
        <v>2</v>
      </c>
      <c r="O18" s="14"/>
      <c r="P18" s="14" t="s">
        <v>40</v>
      </c>
      <c r="Q18" s="14" t="s">
        <v>66</v>
      </c>
      <c r="R18" s="14"/>
      <c r="S18" s="21"/>
      <c r="T18" s="28"/>
      <c r="U18" s="2" t="s">
        <v>37</v>
      </c>
      <c r="V18" s="2">
        <v>2018</v>
      </c>
      <c r="W18" s="14">
        <v>12345</v>
      </c>
      <c r="X18" s="2">
        <v>15</v>
      </c>
      <c r="Y18" s="2" t="s">
        <v>35</v>
      </c>
      <c r="Z18" s="2" t="s">
        <v>2</v>
      </c>
    </row>
    <row r="19" spans="1:27" x14ac:dyDescent="0.3">
      <c r="A19" s="18"/>
      <c r="B19" s="17" t="s">
        <v>142</v>
      </c>
      <c r="C19" s="14"/>
      <c r="D19" s="17" t="s">
        <v>141</v>
      </c>
      <c r="E19" s="14" t="s">
        <v>62</v>
      </c>
      <c r="F19" s="14"/>
      <c r="G19" s="14"/>
      <c r="H19" s="14"/>
      <c r="I19" s="14"/>
      <c r="J19" s="14"/>
      <c r="K19" s="14"/>
      <c r="L19" s="28"/>
      <c r="M19" s="14"/>
      <c r="N19" s="14">
        <v>3</v>
      </c>
      <c r="O19" s="14"/>
      <c r="P19" s="14"/>
      <c r="Q19" s="14"/>
      <c r="R19" s="14"/>
      <c r="S19" s="21"/>
      <c r="T19" s="28"/>
      <c r="U19" s="14" t="s">
        <v>37</v>
      </c>
      <c r="V19" s="14"/>
      <c r="W19" s="14">
        <v>12579</v>
      </c>
      <c r="X19" s="14">
        <v>15</v>
      </c>
      <c r="Y19" s="14" t="s">
        <v>34</v>
      </c>
      <c r="Z19" s="14" t="s">
        <v>2</v>
      </c>
      <c r="AA19" s="18"/>
    </row>
    <row r="20" spans="1:27" x14ac:dyDescent="0.3">
      <c r="B20" s="5" t="s">
        <v>17</v>
      </c>
      <c r="C20" s="2"/>
      <c r="D20" s="5" t="s">
        <v>3</v>
      </c>
      <c r="E20" s="2" t="s">
        <v>62</v>
      </c>
      <c r="F20" s="2">
        <v>552</v>
      </c>
      <c r="G20" s="2"/>
      <c r="H20" s="14">
        <v>4</v>
      </c>
      <c r="I20" s="14">
        <v>6504</v>
      </c>
      <c r="J20" s="14">
        <v>4</v>
      </c>
      <c r="K20" s="14">
        <v>6504</v>
      </c>
      <c r="L20" s="26"/>
      <c r="M20" s="14">
        <v>20000</v>
      </c>
      <c r="N20" s="2">
        <v>2</v>
      </c>
      <c r="O20" s="23">
        <v>5.5000000000000003E-4</v>
      </c>
      <c r="P20" s="14" t="s">
        <v>40</v>
      </c>
      <c r="Q20" s="14" t="s">
        <v>66</v>
      </c>
      <c r="R20" s="19">
        <v>518</v>
      </c>
      <c r="S20" s="23">
        <v>1.225E-2</v>
      </c>
      <c r="T20" s="29">
        <v>281</v>
      </c>
      <c r="U20" s="2" t="s">
        <v>37</v>
      </c>
      <c r="V20" s="2">
        <v>2018</v>
      </c>
      <c r="W20" s="14">
        <v>12306</v>
      </c>
      <c r="X20" s="2">
        <v>16</v>
      </c>
      <c r="Y20" s="2"/>
      <c r="Z20" s="2" t="s">
        <v>9</v>
      </c>
    </row>
    <row r="21" spans="1:27" x14ac:dyDescent="0.3">
      <c r="B21" s="5" t="s">
        <v>17</v>
      </c>
      <c r="C21" s="2"/>
      <c r="D21" s="5" t="s">
        <v>122</v>
      </c>
      <c r="E21" s="2" t="s">
        <v>62</v>
      </c>
      <c r="F21" s="2">
        <v>552</v>
      </c>
      <c r="G21" s="2"/>
      <c r="H21" s="14">
        <v>4</v>
      </c>
      <c r="I21" s="14">
        <v>6498</v>
      </c>
      <c r="J21" s="14">
        <v>4</v>
      </c>
      <c r="K21" s="14">
        <v>6498</v>
      </c>
      <c r="L21" s="26"/>
      <c r="M21" s="14">
        <v>1500</v>
      </c>
      <c r="N21" s="2">
        <v>2</v>
      </c>
      <c r="O21" s="23">
        <v>5.5000000000000003E-4</v>
      </c>
      <c r="P21" s="14" t="s">
        <v>40</v>
      </c>
      <c r="Q21" s="14" t="s">
        <v>66</v>
      </c>
      <c r="R21" s="19">
        <v>518</v>
      </c>
      <c r="S21" s="23">
        <v>1.225E-2</v>
      </c>
      <c r="T21" s="29">
        <v>287</v>
      </c>
      <c r="U21" s="2" t="s">
        <v>37</v>
      </c>
      <c r="V21" s="2">
        <v>2018</v>
      </c>
      <c r="W21" s="14">
        <v>12298</v>
      </c>
      <c r="X21" s="2">
        <v>17</v>
      </c>
      <c r="Y21" s="2"/>
      <c r="Z21" s="2" t="s">
        <v>9</v>
      </c>
    </row>
    <row r="22" spans="1:27" x14ac:dyDescent="0.3">
      <c r="B22" s="16" t="s">
        <v>28</v>
      </c>
      <c r="C22" s="2"/>
      <c r="D22" s="5" t="s">
        <v>135</v>
      </c>
      <c r="E22" s="2" t="s">
        <v>62</v>
      </c>
      <c r="F22" s="2">
        <v>16035</v>
      </c>
      <c r="G22" s="2"/>
      <c r="H22" s="14">
        <v>1</v>
      </c>
      <c r="I22" s="14">
        <v>468</v>
      </c>
      <c r="J22" s="14">
        <v>1</v>
      </c>
      <c r="K22" s="14">
        <v>468</v>
      </c>
      <c r="L22" s="26"/>
      <c r="M22" s="14">
        <v>1000</v>
      </c>
      <c r="N22" s="2">
        <v>2</v>
      </c>
      <c r="O22" s="23">
        <v>1.06E-3</v>
      </c>
      <c r="P22" s="14" t="s">
        <v>40</v>
      </c>
      <c r="Q22" s="14" t="s">
        <v>66</v>
      </c>
      <c r="R22" s="19">
        <v>741</v>
      </c>
      <c r="S22" s="23">
        <v>2.1219999999999999E-2</v>
      </c>
      <c r="T22" s="29">
        <v>287</v>
      </c>
      <c r="U22" s="2" t="s">
        <v>37</v>
      </c>
      <c r="V22" s="2">
        <v>2018</v>
      </c>
      <c r="W22" s="14">
        <v>12308</v>
      </c>
      <c r="X22" s="2">
        <v>18</v>
      </c>
      <c r="Y22" s="2"/>
      <c r="Z22" s="2" t="s">
        <v>9</v>
      </c>
    </row>
    <row r="23" spans="1:27" x14ac:dyDescent="0.3">
      <c r="B23" s="5" t="s">
        <v>13</v>
      </c>
      <c r="C23" s="2"/>
      <c r="D23" s="5" t="s">
        <v>153</v>
      </c>
      <c r="E23" s="2" t="s">
        <v>62</v>
      </c>
      <c r="F23" s="2">
        <v>16035</v>
      </c>
      <c r="G23" s="2"/>
      <c r="H23" s="14">
        <v>1</v>
      </c>
      <c r="I23" s="14">
        <v>1810</v>
      </c>
      <c r="J23" s="14">
        <v>1</v>
      </c>
      <c r="K23" s="14">
        <v>2837</v>
      </c>
      <c r="L23" s="26" t="s">
        <v>151</v>
      </c>
      <c r="M23" s="14">
        <f>80*1000</f>
        <v>80000</v>
      </c>
      <c r="N23" s="2">
        <v>2</v>
      </c>
      <c r="O23" s="24">
        <v>-1.9599999999999999E-3</v>
      </c>
      <c r="P23" s="14" t="s">
        <v>40</v>
      </c>
      <c r="Q23" s="14" t="s">
        <v>66</v>
      </c>
      <c r="R23" s="18">
        <v>499</v>
      </c>
      <c r="S23" s="24">
        <v>1.9570000000000001E-2</v>
      </c>
      <c r="T23" s="30">
        <v>152</v>
      </c>
      <c r="U23" s="2" t="s">
        <v>37</v>
      </c>
      <c r="V23" s="2">
        <v>2018</v>
      </c>
      <c r="W23" s="14">
        <v>12348</v>
      </c>
      <c r="X23" s="2">
        <v>19</v>
      </c>
      <c r="Y23" s="2"/>
      <c r="Z23" s="2" t="s">
        <v>9</v>
      </c>
    </row>
    <row r="24" spans="1:27" x14ac:dyDescent="0.3">
      <c r="A24" s="18"/>
      <c r="B24" s="17" t="s">
        <v>12</v>
      </c>
      <c r="C24" s="14"/>
      <c r="D24" s="20" t="s">
        <v>154</v>
      </c>
      <c r="E24" s="14" t="s">
        <v>62</v>
      </c>
      <c r="F24" s="14">
        <v>16035</v>
      </c>
      <c r="G24" s="14"/>
      <c r="H24" s="14">
        <v>1</v>
      </c>
      <c r="I24" s="14">
        <v>1810</v>
      </c>
      <c r="J24" s="14">
        <v>1</v>
      </c>
      <c r="K24" s="14">
        <v>2837</v>
      </c>
      <c r="L24" s="28" t="s">
        <v>151</v>
      </c>
      <c r="M24" s="14">
        <f>25*1000</f>
        <v>25000</v>
      </c>
      <c r="N24" s="14">
        <v>2</v>
      </c>
      <c r="O24" s="23">
        <v>2.9499999999999999E-3</v>
      </c>
      <c r="P24" s="14" t="s">
        <v>40</v>
      </c>
      <c r="Q24" s="14" t="s">
        <v>66</v>
      </c>
      <c r="R24" s="19">
        <v>499</v>
      </c>
      <c r="S24" s="23">
        <v>1.9570000000000001E-2</v>
      </c>
      <c r="T24" s="29">
        <v>362</v>
      </c>
      <c r="U24" s="14" t="s">
        <v>37</v>
      </c>
      <c r="V24" s="14">
        <v>2018</v>
      </c>
      <c r="W24" s="14">
        <v>12347</v>
      </c>
      <c r="X24" s="14">
        <v>20</v>
      </c>
      <c r="Y24" s="14"/>
      <c r="Z24" s="14" t="s">
        <v>2</v>
      </c>
      <c r="AA24" s="18"/>
    </row>
    <row r="25" spans="1:27" s="18" customFormat="1" ht="28.8" x14ac:dyDescent="0.3">
      <c r="B25" s="17" t="s">
        <v>8</v>
      </c>
      <c r="C25" s="14"/>
      <c r="D25" s="20" t="s">
        <v>158</v>
      </c>
      <c r="E25" s="14" t="s">
        <v>62</v>
      </c>
      <c r="F25" s="14"/>
      <c r="G25" s="14"/>
      <c r="H25" s="14"/>
      <c r="I25" s="14"/>
      <c r="J25" s="14"/>
      <c r="K25" s="14"/>
      <c r="L25" s="28" t="s">
        <v>157</v>
      </c>
      <c r="M25" s="14">
        <f>400*240</f>
        <v>96000</v>
      </c>
      <c r="N25" s="14">
        <v>2</v>
      </c>
      <c r="O25" s="14"/>
      <c r="P25" s="14" t="s">
        <v>40</v>
      </c>
      <c r="Q25" s="14" t="s">
        <v>66</v>
      </c>
      <c r="R25" s="14"/>
      <c r="S25" s="21"/>
      <c r="T25" s="28"/>
      <c r="U25" s="14" t="s">
        <v>37</v>
      </c>
      <c r="V25" s="14">
        <v>2018</v>
      </c>
      <c r="W25" s="14">
        <v>12361</v>
      </c>
      <c r="X25" s="14">
        <v>21</v>
      </c>
      <c r="Y25" s="14"/>
      <c r="Z25" s="14" t="s">
        <v>2</v>
      </c>
      <c r="AA25" s="15" t="s">
        <v>156</v>
      </c>
    </row>
    <row r="26" spans="1:27" s="18" customFormat="1" ht="28.8" x14ac:dyDescent="0.3">
      <c r="A26"/>
      <c r="B26" s="5" t="s">
        <v>7</v>
      </c>
      <c r="C26" s="2"/>
      <c r="D26" s="16" t="s">
        <v>158</v>
      </c>
      <c r="E26" s="2" t="s">
        <v>62</v>
      </c>
      <c r="F26" s="2">
        <v>552</v>
      </c>
      <c r="G26" s="2"/>
      <c r="H26" s="14">
        <v>4</v>
      </c>
      <c r="I26" s="14">
        <v>6598</v>
      </c>
      <c r="J26" s="14">
        <v>4</v>
      </c>
      <c r="K26" s="14">
        <v>6848</v>
      </c>
      <c r="L26" s="26" t="s">
        <v>155</v>
      </c>
      <c r="M26" s="14">
        <f>400*250</f>
        <v>100000</v>
      </c>
      <c r="N26" s="2">
        <v>2</v>
      </c>
      <c r="O26" s="23">
        <v>5.6999999999999998E-4</v>
      </c>
      <c r="P26" s="14" t="s">
        <v>40</v>
      </c>
      <c r="Q26" s="14" t="s">
        <v>66</v>
      </c>
      <c r="R26" s="19">
        <v>1720</v>
      </c>
      <c r="S26" s="25">
        <v>2.3609999999999999E-2</v>
      </c>
      <c r="T26" s="29">
        <v>101</v>
      </c>
      <c r="U26" s="2" t="s">
        <v>37</v>
      </c>
      <c r="V26" s="2">
        <v>2018</v>
      </c>
      <c r="W26" s="14">
        <v>12360</v>
      </c>
      <c r="X26" s="2">
        <v>22</v>
      </c>
      <c r="Y26" s="2"/>
      <c r="Z26" s="14" t="s">
        <v>9</v>
      </c>
      <c r="AA26" s="15" t="s">
        <v>156</v>
      </c>
    </row>
    <row r="27" spans="1:27" s="18" customFormat="1" ht="28.8" x14ac:dyDescent="0.3">
      <c r="A27"/>
      <c r="B27" s="5" t="s">
        <v>8</v>
      </c>
      <c r="C27" s="2"/>
      <c r="D27" s="16" t="s">
        <v>159</v>
      </c>
      <c r="E27" s="2" t="s">
        <v>62</v>
      </c>
      <c r="F27" s="2"/>
      <c r="G27" s="2"/>
      <c r="H27" s="14"/>
      <c r="I27" s="14"/>
      <c r="J27" s="14"/>
      <c r="K27" s="14"/>
      <c r="L27" s="26" t="s">
        <v>150</v>
      </c>
      <c r="M27" s="14">
        <f>400*100</f>
        <v>40000</v>
      </c>
      <c r="N27" s="2">
        <v>2</v>
      </c>
      <c r="O27" s="14"/>
      <c r="P27" s="14" t="s">
        <v>40</v>
      </c>
      <c r="Q27" s="14" t="s">
        <v>66</v>
      </c>
      <c r="R27" s="14"/>
      <c r="S27" s="21"/>
      <c r="T27" s="28"/>
      <c r="U27" s="2" t="s">
        <v>37</v>
      </c>
      <c r="V27" s="2">
        <v>2018</v>
      </c>
      <c r="W27" s="14">
        <v>12350</v>
      </c>
      <c r="X27" s="2">
        <v>23</v>
      </c>
      <c r="Y27" s="2"/>
      <c r="Z27" s="14" t="s">
        <v>2</v>
      </c>
      <c r="AA27" s="15" t="s">
        <v>156</v>
      </c>
    </row>
    <row r="28" spans="1:27" x14ac:dyDescent="0.3">
      <c r="B28" s="5" t="s">
        <v>5</v>
      </c>
      <c r="C28" s="2"/>
      <c r="D28" s="16" t="s">
        <v>6</v>
      </c>
      <c r="E28" s="2" t="s">
        <v>62</v>
      </c>
      <c r="F28" s="2">
        <v>16035</v>
      </c>
      <c r="G28" s="2"/>
      <c r="H28" s="14">
        <v>1</v>
      </c>
      <c r="I28" s="14">
        <v>250</v>
      </c>
      <c r="J28" s="14">
        <v>1</v>
      </c>
      <c r="K28" s="14">
        <v>250</v>
      </c>
      <c r="L28" s="26"/>
      <c r="M28" s="14">
        <v>30000</v>
      </c>
      <c r="N28" s="2">
        <v>2</v>
      </c>
      <c r="O28" s="23">
        <v>9.5E-4</v>
      </c>
      <c r="P28" s="14" t="s">
        <v>40</v>
      </c>
      <c r="Q28" s="14" t="s">
        <v>66</v>
      </c>
      <c r="R28" s="19">
        <v>267</v>
      </c>
      <c r="S28" s="23">
        <v>8.1200000000000005E-3</v>
      </c>
      <c r="T28" s="29">
        <v>362</v>
      </c>
      <c r="U28" s="2" t="s">
        <v>37</v>
      </c>
      <c r="V28" s="2">
        <v>2018</v>
      </c>
      <c r="W28" s="14">
        <v>12359</v>
      </c>
      <c r="X28" s="2">
        <v>24</v>
      </c>
      <c r="Y28" s="2"/>
      <c r="Z28" s="14" t="s">
        <v>2</v>
      </c>
    </row>
    <row r="29" spans="1:27" x14ac:dyDescent="0.3">
      <c r="B29" s="5" t="s">
        <v>24</v>
      </c>
      <c r="C29" s="2"/>
      <c r="D29" s="5" t="s">
        <v>25</v>
      </c>
      <c r="E29" s="2" t="s">
        <v>62</v>
      </c>
      <c r="F29" s="2"/>
      <c r="G29" s="2"/>
      <c r="H29" s="14"/>
      <c r="I29" s="14"/>
      <c r="J29" s="14"/>
      <c r="K29" s="14"/>
      <c r="L29" s="26"/>
      <c r="M29" s="14"/>
      <c r="N29" s="2">
        <v>3</v>
      </c>
      <c r="O29" s="14"/>
      <c r="P29" s="14" t="s">
        <v>40</v>
      </c>
      <c r="Q29" s="14" t="s">
        <v>66</v>
      </c>
      <c r="R29" s="14"/>
      <c r="S29" s="21"/>
      <c r="T29" s="28"/>
      <c r="U29" s="2" t="s">
        <v>37</v>
      </c>
      <c r="V29" s="2">
        <v>2018</v>
      </c>
      <c r="W29" s="14">
        <v>12305</v>
      </c>
      <c r="X29" s="2">
        <v>25</v>
      </c>
      <c r="Y29" s="2"/>
      <c r="Z29" s="2" t="s">
        <v>2</v>
      </c>
    </row>
    <row r="35" spans="17:17" x14ac:dyDescent="0.3">
      <c r="Q35" s="38"/>
    </row>
  </sheetData>
  <sortState ref="A2:AA29">
    <sortCondition ref="X2:X29"/>
    <sortCondition ref="Y2:Y2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/>
  </sheetViews>
  <sheetFormatPr defaultRowHeight="14.4" x14ac:dyDescent="0.3"/>
  <cols>
    <col min="1" max="1" width="19.109375" bestFit="1" customWidth="1"/>
    <col min="2" max="2" width="15.44140625" bestFit="1" customWidth="1"/>
    <col min="3" max="3" width="7" customWidth="1"/>
    <col min="4" max="4" width="2" customWidth="1"/>
    <col min="5" max="5" width="15" bestFit="1" customWidth="1"/>
  </cols>
  <sheetData>
    <row r="1" spans="1:5" x14ac:dyDescent="0.3">
      <c r="A1" s="39" t="s">
        <v>178</v>
      </c>
      <c r="B1" s="39" t="s">
        <v>177</v>
      </c>
    </row>
    <row r="2" spans="1:5" x14ac:dyDescent="0.3">
      <c r="A2" s="39" t="s">
        <v>175</v>
      </c>
      <c r="B2">
        <v>1</v>
      </c>
      <c r="C2">
        <v>2</v>
      </c>
      <c r="D2">
        <v>3</v>
      </c>
      <c r="E2" t="s">
        <v>176</v>
      </c>
    </row>
    <row r="3" spans="1:5" x14ac:dyDescent="0.3">
      <c r="A3" s="40" t="s">
        <v>9</v>
      </c>
      <c r="B3" s="41">
        <v>63620</v>
      </c>
      <c r="C3" s="41">
        <v>527500</v>
      </c>
      <c r="D3" s="41"/>
      <c r="E3" s="41">
        <v>591120</v>
      </c>
    </row>
    <row r="4" spans="1:5" x14ac:dyDescent="0.3">
      <c r="A4" s="40" t="s">
        <v>2</v>
      </c>
      <c r="B4" s="41">
        <v>17300</v>
      </c>
      <c r="C4" s="41">
        <v>166000</v>
      </c>
      <c r="D4" s="41"/>
      <c r="E4" s="41">
        <v>183300</v>
      </c>
    </row>
    <row r="5" spans="1:5" x14ac:dyDescent="0.3">
      <c r="A5" s="40" t="s">
        <v>176</v>
      </c>
      <c r="B5" s="41">
        <v>80920</v>
      </c>
      <c r="C5" s="41">
        <v>693500</v>
      </c>
      <c r="D5" s="41"/>
      <c r="E5" s="41">
        <v>774420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L27" sqref="L27"/>
    </sheetView>
  </sheetViews>
  <sheetFormatPr defaultRowHeight="14.4" x14ac:dyDescent="0.3"/>
  <cols>
    <col min="1" max="1" width="7.5546875" customWidth="1"/>
    <col min="2" max="2" width="42.33203125" style="3" customWidth="1"/>
    <col min="3" max="3" width="6.109375" style="3" customWidth="1"/>
    <col min="4" max="4" width="57.33203125" style="3" customWidth="1"/>
    <col min="5" max="5" width="9.6640625" style="4" customWidth="1"/>
    <col min="6" max="6" width="6" style="4" customWidth="1"/>
    <col min="7" max="7" width="3.33203125" style="4" customWidth="1"/>
    <col min="8" max="8" width="5.33203125" style="4" customWidth="1"/>
    <col min="9" max="9" width="5" style="4" customWidth="1"/>
    <col min="10" max="10" width="4.88671875" style="4" customWidth="1"/>
    <col min="11" max="11" width="5" style="4" customWidth="1"/>
    <col min="12" max="12" width="13.5546875" style="4" customWidth="1"/>
    <col min="13" max="13" width="10.109375" style="4" customWidth="1"/>
    <col min="14" max="14" width="10.88671875" style="4" customWidth="1"/>
    <col min="15" max="15" width="15.88671875" style="4" customWidth="1"/>
    <col min="16" max="16" width="11.109375" style="4" customWidth="1"/>
    <col min="17" max="17" width="12.44140625" style="4" customWidth="1"/>
    <col min="18" max="18" width="9.44140625" style="4" customWidth="1"/>
    <col min="19" max="19" width="15.88671875" style="4" customWidth="1"/>
    <col min="20" max="20" width="22.109375" style="4" customWidth="1"/>
    <col min="21" max="21" width="16.88671875" customWidth="1"/>
    <col min="22" max="22" width="17.33203125" customWidth="1"/>
    <col min="23" max="23" width="6" style="4" customWidth="1"/>
    <col min="24" max="24" width="5" style="4" customWidth="1"/>
    <col min="25" max="25" width="6.109375" style="4" customWidth="1"/>
    <col min="26" max="26" width="18.33203125" style="4" customWidth="1"/>
  </cols>
  <sheetData>
    <row r="1" spans="1:26" x14ac:dyDescent="0.3">
      <c r="A1" t="s">
        <v>38</v>
      </c>
      <c r="B1" s="1" t="s">
        <v>48</v>
      </c>
      <c r="C1" s="1" t="s">
        <v>49</v>
      </c>
      <c r="D1" s="1" t="s">
        <v>50</v>
      </c>
      <c r="E1" s="1" t="s">
        <v>2</v>
      </c>
      <c r="F1" s="1" t="s">
        <v>51</v>
      </c>
      <c r="G1" s="1" t="s">
        <v>39</v>
      </c>
      <c r="H1" s="1" t="s">
        <v>52</v>
      </c>
      <c r="I1" s="1" t="s">
        <v>53</v>
      </c>
      <c r="J1" s="1" t="s">
        <v>54</v>
      </c>
      <c r="K1" s="1" t="s">
        <v>55</v>
      </c>
      <c r="L1" s="1" t="s">
        <v>56</v>
      </c>
      <c r="M1" s="1" t="s">
        <v>57</v>
      </c>
      <c r="N1" s="1" t="s">
        <v>58</v>
      </c>
      <c r="O1" s="1" t="s">
        <v>59</v>
      </c>
      <c r="P1" s="1" t="s">
        <v>60</v>
      </c>
      <c r="Q1" s="1" t="s">
        <v>41</v>
      </c>
      <c r="R1" s="1" t="s">
        <v>42</v>
      </c>
      <c r="S1" s="1" t="s">
        <v>43</v>
      </c>
      <c r="T1" s="1" t="s">
        <v>44</v>
      </c>
      <c r="U1" s="1" t="s">
        <v>61</v>
      </c>
      <c r="V1" s="1" t="s">
        <v>45</v>
      </c>
      <c r="W1" s="1" t="s">
        <v>0</v>
      </c>
      <c r="X1" s="1" t="s">
        <v>1</v>
      </c>
      <c r="Y1" s="1" t="s">
        <v>47</v>
      </c>
      <c r="Z1" s="1" t="s">
        <v>46</v>
      </c>
    </row>
    <row r="2" spans="1:26" x14ac:dyDescent="0.3">
      <c r="B2" s="3" t="s">
        <v>127</v>
      </c>
      <c r="D2" s="3" t="s">
        <v>68</v>
      </c>
      <c r="E2" s="4" t="s">
        <v>65</v>
      </c>
      <c r="F2" s="4">
        <v>551</v>
      </c>
      <c r="P2" s="2" t="s">
        <v>40</v>
      </c>
      <c r="Q2" s="2" t="s">
        <v>66</v>
      </c>
      <c r="U2" s="2" t="s">
        <v>37</v>
      </c>
      <c r="V2" s="2">
        <v>2018</v>
      </c>
      <c r="Z2" s="2" t="s">
        <v>9</v>
      </c>
    </row>
    <row r="3" spans="1:26" x14ac:dyDescent="0.3">
      <c r="B3" s="3" t="s">
        <v>74</v>
      </c>
      <c r="D3" s="3" t="s">
        <v>75</v>
      </c>
      <c r="E3" s="4" t="s">
        <v>65</v>
      </c>
      <c r="F3" s="4">
        <v>551</v>
      </c>
      <c r="P3" s="2" t="s">
        <v>40</v>
      </c>
      <c r="Q3" s="2" t="s">
        <v>66</v>
      </c>
      <c r="U3" s="2" t="s">
        <v>37</v>
      </c>
      <c r="V3" s="2">
        <v>2018</v>
      </c>
      <c r="Z3" s="2" t="s">
        <v>9</v>
      </c>
    </row>
    <row r="4" spans="1:26" x14ac:dyDescent="0.3">
      <c r="B4" s="3" t="s">
        <v>72</v>
      </c>
      <c r="D4" s="3" t="s">
        <v>73</v>
      </c>
      <c r="E4" s="4" t="s">
        <v>65</v>
      </c>
      <c r="F4" s="4">
        <v>552</v>
      </c>
      <c r="P4" s="2" t="s">
        <v>40</v>
      </c>
      <c r="Q4" s="2" t="s">
        <v>66</v>
      </c>
      <c r="U4" s="2" t="s">
        <v>37</v>
      </c>
      <c r="V4" s="2">
        <v>2018</v>
      </c>
      <c r="Z4" s="2" t="s">
        <v>9</v>
      </c>
    </row>
    <row r="5" spans="1:26" x14ac:dyDescent="0.3">
      <c r="B5" s="3" t="s">
        <v>67</v>
      </c>
      <c r="D5" s="3" t="s">
        <v>68</v>
      </c>
      <c r="E5" s="4" t="s">
        <v>65</v>
      </c>
      <c r="F5" s="4">
        <v>16008</v>
      </c>
      <c r="P5" s="2" t="s">
        <v>40</v>
      </c>
      <c r="Q5" s="2" t="s">
        <v>66</v>
      </c>
      <c r="U5" s="2" t="s">
        <v>37</v>
      </c>
      <c r="V5" s="2">
        <v>2018</v>
      </c>
      <c r="Z5" s="2" t="s">
        <v>9</v>
      </c>
    </row>
    <row r="6" spans="1:26" x14ac:dyDescent="0.3">
      <c r="B6" s="3" t="s">
        <v>69</v>
      </c>
      <c r="D6" s="3" t="s">
        <v>68</v>
      </c>
      <c r="E6" s="4" t="s">
        <v>65</v>
      </c>
      <c r="F6" s="4">
        <v>16045</v>
      </c>
      <c r="P6" s="2" t="s">
        <v>40</v>
      </c>
      <c r="Q6" s="2" t="s">
        <v>66</v>
      </c>
      <c r="U6" s="2" t="s">
        <v>37</v>
      </c>
      <c r="V6" s="2">
        <v>2018</v>
      </c>
      <c r="Z6" s="2" t="s">
        <v>9</v>
      </c>
    </row>
    <row r="7" spans="1:26" x14ac:dyDescent="0.3">
      <c r="B7" s="3" t="s">
        <v>70</v>
      </c>
      <c r="D7" s="3" t="s">
        <v>68</v>
      </c>
      <c r="E7" s="4" t="s">
        <v>65</v>
      </c>
      <c r="F7" s="4">
        <v>16045</v>
      </c>
      <c r="P7" s="2" t="s">
        <v>40</v>
      </c>
      <c r="Q7" s="2" t="s">
        <v>66</v>
      </c>
      <c r="U7" s="2" t="s">
        <v>37</v>
      </c>
      <c r="V7" s="2">
        <v>2018</v>
      </c>
      <c r="Y7" s="4" t="s">
        <v>35</v>
      </c>
      <c r="Z7" s="2" t="s">
        <v>9</v>
      </c>
    </row>
    <row r="8" spans="1:26" x14ac:dyDescent="0.3">
      <c r="B8" s="3" t="s">
        <v>70</v>
      </c>
      <c r="D8" s="3" t="s">
        <v>71</v>
      </c>
      <c r="E8" s="4" t="s">
        <v>65</v>
      </c>
      <c r="F8" s="4">
        <v>16045</v>
      </c>
      <c r="P8" s="2" t="s">
        <v>40</v>
      </c>
      <c r="Q8" s="2" t="s">
        <v>66</v>
      </c>
      <c r="U8" s="2" t="s">
        <v>37</v>
      </c>
      <c r="V8" s="2">
        <v>2018</v>
      </c>
      <c r="Y8" s="4" t="s">
        <v>34</v>
      </c>
      <c r="Z8" s="2" t="s">
        <v>9</v>
      </c>
    </row>
    <row r="9" spans="1:26" x14ac:dyDescent="0.3">
      <c r="B9" s="3" t="s">
        <v>126</v>
      </c>
      <c r="D9" s="3" t="s">
        <v>73</v>
      </c>
      <c r="E9" s="4" t="s">
        <v>64</v>
      </c>
      <c r="F9" s="4">
        <v>554</v>
      </c>
      <c r="P9" s="2" t="s">
        <v>40</v>
      </c>
      <c r="Q9" s="2" t="s">
        <v>66</v>
      </c>
      <c r="U9" s="2" t="s">
        <v>37</v>
      </c>
      <c r="V9" s="2">
        <v>2018</v>
      </c>
      <c r="Z9" s="2" t="s">
        <v>9</v>
      </c>
    </row>
    <row r="10" spans="1:26" x14ac:dyDescent="0.3">
      <c r="B10" s="3" t="s">
        <v>124</v>
      </c>
      <c r="D10" s="3" t="s">
        <v>131</v>
      </c>
      <c r="E10" s="4" t="s">
        <v>64</v>
      </c>
      <c r="F10" s="4">
        <v>5460</v>
      </c>
      <c r="P10" s="2" t="s">
        <v>40</v>
      </c>
      <c r="Q10" s="2" t="s">
        <v>66</v>
      </c>
      <c r="U10" s="2" t="s">
        <v>37</v>
      </c>
      <c r="V10" s="2">
        <v>2018</v>
      </c>
      <c r="Z10" s="2" t="s">
        <v>9</v>
      </c>
    </row>
    <row r="11" spans="1:26" x14ac:dyDescent="0.3">
      <c r="B11" s="3" t="s">
        <v>125</v>
      </c>
      <c r="D11" s="3" t="s">
        <v>73</v>
      </c>
      <c r="E11" s="4" t="s">
        <v>64</v>
      </c>
      <c r="F11" s="4">
        <v>5517</v>
      </c>
      <c r="P11" s="2" t="s">
        <v>40</v>
      </c>
      <c r="Q11" s="2" t="s">
        <v>66</v>
      </c>
      <c r="U11" s="2" t="s">
        <v>37</v>
      </c>
      <c r="V11" s="2">
        <v>2018</v>
      </c>
      <c r="Z11" s="2" t="s">
        <v>9</v>
      </c>
    </row>
    <row r="12" spans="1:26" x14ac:dyDescent="0.3">
      <c r="B12" s="3" t="s">
        <v>130</v>
      </c>
      <c r="D12" s="3" t="s">
        <v>68</v>
      </c>
      <c r="E12" s="4" t="s">
        <v>62</v>
      </c>
      <c r="F12" s="4">
        <v>77</v>
      </c>
      <c r="P12" s="2" t="s">
        <v>40</v>
      </c>
      <c r="Q12" s="2" t="s">
        <v>66</v>
      </c>
      <c r="U12" s="2" t="s">
        <v>37</v>
      </c>
      <c r="V12" s="2">
        <v>2018</v>
      </c>
      <c r="Z12" s="2" t="s">
        <v>9</v>
      </c>
    </row>
    <row r="13" spans="1:26" x14ac:dyDescent="0.3">
      <c r="B13" s="3" t="s">
        <v>17</v>
      </c>
      <c r="D13" s="3" t="s">
        <v>131</v>
      </c>
      <c r="E13" s="4" t="s">
        <v>62</v>
      </c>
      <c r="F13" s="4">
        <v>552</v>
      </c>
      <c r="P13" s="2" t="s">
        <v>40</v>
      </c>
      <c r="Q13" s="2" t="s">
        <v>66</v>
      </c>
      <c r="U13" s="2" t="s">
        <v>37</v>
      </c>
      <c r="V13" s="2">
        <v>2018</v>
      </c>
      <c r="Z13" s="2" t="s">
        <v>9</v>
      </c>
    </row>
    <row r="14" spans="1:26" x14ac:dyDescent="0.3">
      <c r="B14" s="3" t="s">
        <v>129</v>
      </c>
      <c r="D14" s="3" t="s">
        <v>131</v>
      </c>
      <c r="E14" s="4" t="s">
        <v>62</v>
      </c>
      <c r="F14" s="4">
        <v>552</v>
      </c>
      <c r="P14" s="2" t="s">
        <v>40</v>
      </c>
      <c r="Q14" s="2" t="s">
        <v>66</v>
      </c>
      <c r="U14" s="2" t="s">
        <v>37</v>
      </c>
      <c r="V14" s="2">
        <v>2018</v>
      </c>
      <c r="Z14" s="2" t="s">
        <v>9</v>
      </c>
    </row>
    <row r="15" spans="1:26" x14ac:dyDescent="0.3">
      <c r="B15" s="3" t="s">
        <v>128</v>
      </c>
      <c r="D15" s="3" t="s">
        <v>131</v>
      </c>
      <c r="E15" s="4" t="s">
        <v>62</v>
      </c>
      <c r="F15" s="4">
        <v>6570</v>
      </c>
      <c r="P15" s="2" t="s">
        <v>40</v>
      </c>
      <c r="Q15" s="2" t="s">
        <v>66</v>
      </c>
      <c r="U15" s="2" t="s">
        <v>37</v>
      </c>
      <c r="V15" s="2">
        <v>2018</v>
      </c>
      <c r="Z15" s="2" t="s">
        <v>9</v>
      </c>
    </row>
    <row r="16" spans="1:26" x14ac:dyDescent="0.3">
      <c r="B16" s="3" t="s">
        <v>133</v>
      </c>
      <c r="D16" s="3" t="s">
        <v>131</v>
      </c>
      <c r="E16" s="4" t="s">
        <v>62</v>
      </c>
      <c r="F16" s="4">
        <v>16021</v>
      </c>
      <c r="P16" s="2" t="s">
        <v>40</v>
      </c>
      <c r="Q16" s="2" t="s">
        <v>66</v>
      </c>
      <c r="U16" s="2" t="s">
        <v>37</v>
      </c>
      <c r="V16" s="2">
        <v>2018</v>
      </c>
      <c r="Z16" s="2" t="s">
        <v>9</v>
      </c>
    </row>
    <row r="17" spans="2:26" x14ac:dyDescent="0.3">
      <c r="B17" s="3" t="s">
        <v>132</v>
      </c>
      <c r="D17" s="3" t="s">
        <v>131</v>
      </c>
      <c r="E17" s="4" t="s">
        <v>62</v>
      </c>
      <c r="F17" s="4">
        <v>16035</v>
      </c>
      <c r="P17" s="2" t="s">
        <v>40</v>
      </c>
      <c r="Q17" s="2" t="s">
        <v>66</v>
      </c>
      <c r="U17" s="2" t="s">
        <v>37</v>
      </c>
      <c r="V17" s="2">
        <v>2018</v>
      </c>
      <c r="Z17" s="2" t="s">
        <v>9</v>
      </c>
    </row>
    <row r="18" spans="2:26" x14ac:dyDescent="0.3">
      <c r="B18" s="3" t="s">
        <v>134</v>
      </c>
      <c r="D18" s="3" t="s">
        <v>73</v>
      </c>
      <c r="E18" s="4" t="s">
        <v>63</v>
      </c>
      <c r="F18" s="4">
        <v>560</v>
      </c>
      <c r="P18" s="2" t="s">
        <v>40</v>
      </c>
      <c r="Q18" s="2" t="s">
        <v>66</v>
      </c>
      <c r="U18" s="2" t="s">
        <v>37</v>
      </c>
      <c r="V18" s="2">
        <v>2018</v>
      </c>
      <c r="Z18" s="2" t="s">
        <v>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A33" sqref="A33"/>
    </sheetView>
  </sheetViews>
  <sheetFormatPr defaultRowHeight="14.4" x14ac:dyDescent="0.3"/>
  <cols>
    <col min="1" max="1" width="59.5546875" customWidth="1"/>
    <col min="2" max="2" width="9.6640625" customWidth="1"/>
    <col min="3" max="3" width="11.109375" customWidth="1"/>
  </cols>
  <sheetData>
    <row r="1" spans="1:15" s="7" customFormat="1" x14ac:dyDescent="0.3">
      <c r="A1" s="6" t="s">
        <v>77</v>
      </c>
      <c r="B1" s="6" t="s">
        <v>57</v>
      </c>
      <c r="C1" s="6" t="s">
        <v>78</v>
      </c>
    </row>
    <row r="2" spans="1:15" x14ac:dyDescent="0.3">
      <c r="A2" s="8" t="s">
        <v>169</v>
      </c>
      <c r="B2" s="31">
        <v>500</v>
      </c>
      <c r="C2" s="31" t="s">
        <v>80</v>
      </c>
    </row>
    <row r="3" spans="1:15" x14ac:dyDescent="0.3">
      <c r="A3" s="8" t="s">
        <v>79</v>
      </c>
      <c r="B3" s="31">
        <v>1100</v>
      </c>
      <c r="C3" s="31" t="s">
        <v>80</v>
      </c>
    </row>
    <row r="4" spans="1:15" x14ac:dyDescent="0.3">
      <c r="A4" s="8" t="s">
        <v>165</v>
      </c>
      <c r="B4" s="31">
        <v>500</v>
      </c>
      <c r="C4" s="31" t="s">
        <v>80</v>
      </c>
    </row>
    <row r="5" spans="1:15" x14ac:dyDescent="0.3">
      <c r="A5" s="9" t="s">
        <v>81</v>
      </c>
      <c r="B5" s="32">
        <v>550</v>
      </c>
      <c r="C5" s="32" t="s">
        <v>80</v>
      </c>
    </row>
    <row r="6" spans="1:15" x14ac:dyDescent="0.3">
      <c r="A6" s="9" t="s">
        <v>82</v>
      </c>
      <c r="B6" s="32">
        <v>11000</v>
      </c>
      <c r="C6" s="32" t="s">
        <v>80</v>
      </c>
    </row>
    <row r="7" spans="1:15" s="13" customFormat="1" ht="15" customHeight="1" x14ac:dyDescent="0.3">
      <c r="A7" s="9" t="s">
        <v>123</v>
      </c>
      <c r="B7" s="32">
        <v>600</v>
      </c>
      <c r="C7" s="32" t="s">
        <v>80</v>
      </c>
      <c r="D7" s="10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3">
      <c r="A8" s="9" t="s">
        <v>83</v>
      </c>
      <c r="B8" s="32">
        <v>55</v>
      </c>
      <c r="C8" s="32" t="s">
        <v>84</v>
      </c>
    </row>
    <row r="9" spans="1:15" x14ac:dyDescent="0.3">
      <c r="A9" s="9" t="s">
        <v>30</v>
      </c>
      <c r="B9" s="32">
        <v>500</v>
      </c>
      <c r="C9" s="32" t="s">
        <v>80</v>
      </c>
    </row>
    <row r="10" spans="1:15" x14ac:dyDescent="0.3">
      <c r="A10" s="9" t="s">
        <v>85</v>
      </c>
      <c r="B10" s="32">
        <v>1800</v>
      </c>
      <c r="C10" s="32" t="s">
        <v>86</v>
      </c>
    </row>
    <row r="11" spans="1:15" x14ac:dyDescent="0.3">
      <c r="A11" s="9" t="s">
        <v>87</v>
      </c>
      <c r="B11" s="32">
        <v>400</v>
      </c>
      <c r="C11" s="32" t="s">
        <v>84</v>
      </c>
    </row>
    <row r="12" spans="1:15" x14ac:dyDescent="0.3">
      <c r="A12" s="9" t="s">
        <v>88</v>
      </c>
      <c r="B12" s="32">
        <v>270000</v>
      </c>
      <c r="C12" s="32" t="s">
        <v>80</v>
      </c>
    </row>
    <row r="13" spans="1:15" x14ac:dyDescent="0.3">
      <c r="A13" s="9" t="s">
        <v>89</v>
      </c>
      <c r="B13" s="32">
        <v>400</v>
      </c>
      <c r="C13" s="32" t="s">
        <v>80</v>
      </c>
    </row>
    <row r="14" spans="1:15" x14ac:dyDescent="0.3">
      <c r="A14" s="9" t="s">
        <v>90</v>
      </c>
      <c r="B14" s="32">
        <v>150</v>
      </c>
      <c r="C14" s="32" t="s">
        <v>80</v>
      </c>
    </row>
    <row r="15" spans="1:15" x14ac:dyDescent="0.3">
      <c r="A15" s="9" t="s">
        <v>91</v>
      </c>
      <c r="B15" s="32">
        <v>175</v>
      </c>
      <c r="C15" s="32" t="s">
        <v>80</v>
      </c>
    </row>
    <row r="16" spans="1:15" x14ac:dyDescent="0.3">
      <c r="A16" s="9" t="s">
        <v>92</v>
      </c>
      <c r="B16" s="32">
        <v>125</v>
      </c>
      <c r="C16" s="32" t="s">
        <v>80</v>
      </c>
    </row>
    <row r="17" spans="1:3" x14ac:dyDescent="0.3">
      <c r="A17" s="9" t="s">
        <v>93</v>
      </c>
      <c r="B17" s="32">
        <v>250</v>
      </c>
      <c r="C17" s="32" t="s">
        <v>80</v>
      </c>
    </row>
    <row r="18" spans="1:3" x14ac:dyDescent="0.3">
      <c r="A18" s="9" t="s">
        <v>94</v>
      </c>
      <c r="B18" s="32">
        <v>210</v>
      </c>
      <c r="C18" s="32" t="s">
        <v>80</v>
      </c>
    </row>
    <row r="19" spans="1:3" x14ac:dyDescent="0.3">
      <c r="A19" s="9" t="s">
        <v>164</v>
      </c>
      <c r="B19" s="32">
        <v>1500</v>
      </c>
      <c r="C19" s="32" t="s">
        <v>80</v>
      </c>
    </row>
    <row r="20" spans="1:3" x14ac:dyDescent="0.3">
      <c r="A20" s="9" t="s">
        <v>172</v>
      </c>
      <c r="B20" s="32">
        <v>3000</v>
      </c>
      <c r="C20" s="32" t="s">
        <v>80</v>
      </c>
    </row>
    <row r="21" spans="1:3" x14ac:dyDescent="0.3">
      <c r="A21" s="9" t="s">
        <v>95</v>
      </c>
      <c r="B21" s="32">
        <v>15000</v>
      </c>
      <c r="C21" s="32" t="s">
        <v>80</v>
      </c>
    </row>
    <row r="22" spans="1:3" x14ac:dyDescent="0.3">
      <c r="A22" s="9" t="s">
        <v>96</v>
      </c>
      <c r="B22" s="32">
        <v>22000</v>
      </c>
      <c r="C22" s="32" t="s">
        <v>80</v>
      </c>
    </row>
    <row r="23" spans="1:3" x14ac:dyDescent="0.3">
      <c r="A23" s="9" t="s">
        <v>97</v>
      </c>
      <c r="B23" s="32">
        <v>215000</v>
      </c>
      <c r="C23" s="32" t="s">
        <v>80</v>
      </c>
    </row>
    <row r="24" spans="1:3" x14ac:dyDescent="0.3">
      <c r="A24" s="9" t="s">
        <v>98</v>
      </c>
      <c r="B24" s="32">
        <v>215000</v>
      </c>
      <c r="C24" s="32" t="s">
        <v>80</v>
      </c>
    </row>
    <row r="25" spans="1:3" x14ac:dyDescent="0.3">
      <c r="A25" s="9" t="s">
        <v>99</v>
      </c>
      <c r="B25" s="32">
        <v>30000</v>
      </c>
      <c r="C25" s="32" t="s">
        <v>80</v>
      </c>
    </row>
    <row r="26" spans="1:3" x14ac:dyDescent="0.3">
      <c r="A26" s="9" t="s">
        <v>168</v>
      </c>
      <c r="B26" s="32">
        <v>6500</v>
      </c>
      <c r="C26" s="32" t="s">
        <v>80</v>
      </c>
    </row>
    <row r="27" spans="1:3" x14ac:dyDescent="0.3">
      <c r="A27" s="9" t="s">
        <v>100</v>
      </c>
      <c r="B27" s="32">
        <v>10000</v>
      </c>
      <c r="C27" s="32" t="s">
        <v>80</v>
      </c>
    </row>
    <row r="28" spans="1:3" x14ac:dyDescent="0.3">
      <c r="A28" s="9" t="s">
        <v>166</v>
      </c>
      <c r="B28" s="32">
        <v>1000</v>
      </c>
      <c r="C28" s="32" t="s">
        <v>167</v>
      </c>
    </row>
    <row r="29" spans="1:3" x14ac:dyDescent="0.3">
      <c r="A29" s="9" t="s">
        <v>101</v>
      </c>
      <c r="B29" s="32">
        <v>10000</v>
      </c>
      <c r="C29" s="32" t="s">
        <v>80</v>
      </c>
    </row>
    <row r="30" spans="1:3" x14ac:dyDescent="0.3">
      <c r="A30" s="9" t="s">
        <v>102</v>
      </c>
      <c r="B30" s="32">
        <v>200</v>
      </c>
      <c r="C30" s="32" t="s">
        <v>80</v>
      </c>
    </row>
    <row r="31" spans="1:3" x14ac:dyDescent="0.3">
      <c r="A31" s="9" t="s">
        <v>103</v>
      </c>
      <c r="B31" s="32">
        <v>320</v>
      </c>
      <c r="C31" s="32" t="s">
        <v>80</v>
      </c>
    </row>
    <row r="32" spans="1:3" x14ac:dyDescent="0.3">
      <c r="A32" s="9" t="s">
        <v>104</v>
      </c>
      <c r="B32" s="32">
        <v>500</v>
      </c>
      <c r="C32" s="32" t="s">
        <v>80</v>
      </c>
    </row>
    <row r="33" spans="1:3" x14ac:dyDescent="0.3">
      <c r="A33" s="9" t="s">
        <v>105</v>
      </c>
      <c r="B33" s="32">
        <v>1100</v>
      </c>
      <c r="C33" s="32" t="s">
        <v>80</v>
      </c>
    </row>
    <row r="34" spans="1:3" x14ac:dyDescent="0.3">
      <c r="A34" s="9" t="s">
        <v>106</v>
      </c>
      <c r="B34" s="32">
        <v>200</v>
      </c>
      <c r="C34" s="32" t="s">
        <v>80</v>
      </c>
    </row>
    <row r="35" spans="1:3" x14ac:dyDescent="0.3">
      <c r="A35" s="9" t="s">
        <v>107</v>
      </c>
      <c r="B35" s="32">
        <v>200</v>
      </c>
      <c r="C35" s="32" t="s">
        <v>108</v>
      </c>
    </row>
    <row r="36" spans="1:3" x14ac:dyDescent="0.3">
      <c r="A36" s="9" t="s">
        <v>109</v>
      </c>
      <c r="B36" s="32">
        <v>25000</v>
      </c>
      <c r="C36" s="32" t="s">
        <v>110</v>
      </c>
    </row>
    <row r="37" spans="1:3" x14ac:dyDescent="0.3">
      <c r="A37" s="9" t="s">
        <v>111</v>
      </c>
      <c r="B37" s="32">
        <v>160</v>
      </c>
      <c r="C37" s="32" t="s">
        <v>84</v>
      </c>
    </row>
    <row r="38" spans="1:3" x14ac:dyDescent="0.3">
      <c r="A38" s="9" t="s">
        <v>112</v>
      </c>
      <c r="B38" s="32">
        <v>16000</v>
      </c>
      <c r="C38" s="32" t="s">
        <v>80</v>
      </c>
    </row>
    <row r="39" spans="1:3" x14ac:dyDescent="0.3">
      <c r="A39" s="9" t="s">
        <v>170</v>
      </c>
      <c r="B39" s="32">
        <v>16000</v>
      </c>
      <c r="C39" s="32" t="s">
        <v>80</v>
      </c>
    </row>
    <row r="40" spans="1:3" x14ac:dyDescent="0.3">
      <c r="A40" s="9" t="s">
        <v>153</v>
      </c>
      <c r="B40" s="32">
        <v>80</v>
      </c>
      <c r="C40" s="32" t="s">
        <v>84</v>
      </c>
    </row>
    <row r="41" spans="1:3" x14ac:dyDescent="0.3">
      <c r="A41" s="9" t="s">
        <v>113</v>
      </c>
      <c r="B41" s="32">
        <v>450</v>
      </c>
      <c r="C41" s="32" t="s">
        <v>80</v>
      </c>
    </row>
    <row r="42" spans="1:3" x14ac:dyDescent="0.3">
      <c r="A42" s="9" t="s">
        <v>114</v>
      </c>
      <c r="B42" s="32">
        <v>100</v>
      </c>
      <c r="C42" s="32" t="s">
        <v>80</v>
      </c>
    </row>
    <row r="43" spans="1:3" x14ac:dyDescent="0.3">
      <c r="A43" s="9" t="s">
        <v>115</v>
      </c>
      <c r="B43" s="32">
        <v>1100</v>
      </c>
      <c r="C43" s="32" t="s">
        <v>80</v>
      </c>
    </row>
    <row r="44" spans="1:3" x14ac:dyDescent="0.3">
      <c r="A44" s="9" t="s">
        <v>116</v>
      </c>
      <c r="B44" s="32">
        <v>550</v>
      </c>
      <c r="C44" s="32" t="s">
        <v>80</v>
      </c>
    </row>
    <row r="45" spans="1:3" x14ac:dyDescent="0.3">
      <c r="A45" s="9" t="s">
        <v>117</v>
      </c>
      <c r="B45" s="33">
        <v>20000</v>
      </c>
      <c r="C45" s="32" t="s">
        <v>80</v>
      </c>
    </row>
    <row r="46" spans="1:3" x14ac:dyDescent="0.3">
      <c r="A46" s="9" t="s">
        <v>118</v>
      </c>
      <c r="B46" s="32">
        <v>11000</v>
      </c>
      <c r="C46" s="32" t="s">
        <v>80</v>
      </c>
    </row>
    <row r="47" spans="1:3" x14ac:dyDescent="0.3">
      <c r="A47" s="9" t="s">
        <v>119</v>
      </c>
      <c r="B47" s="32">
        <v>11000</v>
      </c>
      <c r="C47" s="32" t="s">
        <v>80</v>
      </c>
    </row>
    <row r="48" spans="1:3" x14ac:dyDescent="0.3">
      <c r="A48" s="9" t="s">
        <v>171</v>
      </c>
      <c r="B48" s="32">
        <v>500</v>
      </c>
      <c r="C48" s="32" t="s">
        <v>80</v>
      </c>
    </row>
    <row r="49" spans="1:3" x14ac:dyDescent="0.3">
      <c r="A49" s="9" t="s">
        <v>173</v>
      </c>
      <c r="B49" s="32">
        <v>600</v>
      </c>
      <c r="C49" s="32" t="s">
        <v>84</v>
      </c>
    </row>
    <row r="50" spans="1:3" x14ac:dyDescent="0.3">
      <c r="A50" s="9" t="s">
        <v>138</v>
      </c>
      <c r="B50" s="32">
        <v>25000</v>
      </c>
      <c r="C50" s="32" t="s">
        <v>137</v>
      </c>
    </row>
    <row r="51" spans="1:3" x14ac:dyDescent="0.3">
      <c r="A51" s="9" t="s">
        <v>136</v>
      </c>
      <c r="B51" s="32">
        <v>25</v>
      </c>
      <c r="C51" s="32" t="s">
        <v>84</v>
      </c>
    </row>
    <row r="52" spans="1:3" x14ac:dyDescent="0.3">
      <c r="A52" s="9" t="s">
        <v>120</v>
      </c>
      <c r="B52" s="32">
        <v>32000</v>
      </c>
      <c r="C52" s="32" t="s">
        <v>80</v>
      </c>
    </row>
    <row r="53" spans="1:3" x14ac:dyDescent="0.3">
      <c r="A53" s="9" t="s">
        <v>121</v>
      </c>
      <c r="B53" s="9">
        <v>2100</v>
      </c>
      <c r="C53" s="9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Toimenpiteet</vt:lpstr>
      <vt:lpstr>Yhteenveto</vt:lpstr>
      <vt:lpstr>Erilliset mt toimenpiteet</vt:lpstr>
      <vt:lpstr>Kustannukset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Jutta-Leea Ylönen</dc:creator>
  <cp:lastModifiedBy>Puolimatka Hanna</cp:lastModifiedBy>
  <dcterms:created xsi:type="dcterms:W3CDTF">2017-11-26T17:02:36Z</dcterms:created>
  <dcterms:modified xsi:type="dcterms:W3CDTF">2018-04-12T07:23:40Z</dcterms:modified>
</cp:coreProperties>
</file>